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10103\OneDrive - Transports Metropolitans de Barcelona (TMB)\Professional (TMB)\2. Pressupost\2.3 Seguiment Pressupost\2.2.2. Compte Resultats trimestral (Portal Transparència)\2022\"/>
    </mc:Choice>
  </mc:AlternateContent>
  <xr:revisionPtr revIDLastSave="19" documentId="8_{60A01146-1416-4C69-9B22-8921004C1A49}" xr6:coauthVersionLast="36" xr6:coauthVersionMax="36" xr10:uidLastSave="{430B7CD1-F29B-49BF-9680-5837A17A5686}"/>
  <bookViews>
    <workbookView xWindow="0" yWindow="0" windowWidth="28800" windowHeight="11625" activeTab="3" xr2:uid="{5E7E766C-E83C-4CCE-A9B3-EC6C3C20BF46}"/>
  </bookViews>
  <sheets>
    <sheet name="1T" sheetId="1" r:id="rId1"/>
    <sheet name="2T" sheetId="2" r:id="rId2"/>
    <sheet name="3T" sheetId="3" r:id="rId3"/>
    <sheet name="4T" sheetId="4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F29" i="3"/>
  <c r="D29" i="3"/>
  <c r="D29" i="4"/>
  <c r="F10" i="4" l="1"/>
  <c r="F12" i="4"/>
  <c r="D10" i="4"/>
  <c r="D12" i="4"/>
  <c r="F19" i="4"/>
  <c r="F21" i="4" s="1"/>
  <c r="F12" i="3"/>
  <c r="D12" i="3"/>
  <c r="F12" i="2"/>
  <c r="D12" i="2"/>
  <c r="F12" i="1"/>
  <c r="D12" i="1"/>
  <c r="D19" i="4"/>
  <c r="F19" i="3"/>
  <c r="D19" i="3"/>
  <c r="H19" i="3"/>
  <c r="F19" i="2"/>
  <c r="D19" i="2"/>
  <c r="H19" i="1"/>
  <c r="F19" i="1"/>
  <c r="D19" i="1"/>
  <c r="H31" i="4"/>
  <c r="H27" i="4"/>
  <c r="H23" i="4"/>
  <c r="H18" i="4"/>
  <c r="H17" i="4"/>
  <c r="H16" i="4"/>
  <c r="H15" i="4"/>
  <c r="H14" i="4"/>
  <c r="H11" i="4"/>
  <c r="H9" i="4"/>
  <c r="H8" i="4"/>
  <c r="F16" i="4"/>
  <c r="D16" i="4"/>
  <c r="F10" i="3"/>
  <c r="D10" i="3"/>
  <c r="F21" i="3"/>
  <c r="D21" i="3"/>
  <c r="H29" i="3"/>
  <c r="H27" i="3"/>
  <c r="H25" i="3"/>
  <c r="H23" i="3"/>
  <c r="H18" i="3"/>
  <c r="H17" i="3"/>
  <c r="H16" i="3"/>
  <c r="H15" i="3"/>
  <c r="H14" i="3"/>
  <c r="H11" i="3"/>
  <c r="H10" i="3"/>
  <c r="H9" i="3"/>
  <c r="H8" i="3"/>
  <c r="H19" i="4"/>
  <c r="H12" i="3"/>
  <c r="H21" i="3"/>
  <c r="H31" i="3"/>
  <c r="F31" i="4"/>
  <c r="H31" i="2"/>
  <c r="H29" i="2"/>
  <c r="H27" i="2"/>
  <c r="H25" i="2"/>
  <c r="H23" i="2"/>
  <c r="H21" i="2"/>
  <c r="H19" i="2"/>
  <c r="H18" i="2"/>
  <c r="H17" i="2"/>
  <c r="H16" i="2"/>
  <c r="H15" i="2"/>
  <c r="H14" i="2"/>
  <c r="H12" i="2"/>
  <c r="H11" i="2"/>
  <c r="H10" i="2"/>
  <c r="H9" i="2"/>
  <c r="H8" i="2"/>
  <c r="H31" i="1"/>
  <c r="H29" i="1"/>
  <c r="H27" i="1"/>
  <c r="H25" i="1"/>
  <c r="H23" i="1"/>
  <c r="H21" i="1"/>
  <c r="H18" i="1"/>
  <c r="H17" i="1"/>
  <c r="H16" i="1"/>
  <c r="H15" i="1"/>
  <c r="H14" i="1"/>
  <c r="H12" i="1"/>
  <c r="H11" i="1"/>
  <c r="H10" i="1"/>
  <c r="H9" i="1"/>
  <c r="H8" i="1"/>
  <c r="H12" i="4"/>
  <c r="D21" i="4"/>
  <c r="H10" i="4"/>
  <c r="D25" i="4"/>
  <c r="F25" i="4" l="1"/>
  <c r="H21" i="4"/>
  <c r="F29" i="4" l="1"/>
  <c r="H29" i="4" s="1"/>
  <c r="H25" i="4"/>
</calcChain>
</file>

<file path=xl/sharedStrings.xml><?xml version="1.0" encoding="utf-8"?>
<sst xmlns="http://schemas.openxmlformats.org/spreadsheetml/2006/main" count="92" uniqueCount="26">
  <si>
    <t>PSM, SA</t>
  </si>
  <si>
    <t>COMPTE DE RESULTATS MARÇ 2022</t>
  </si>
  <si>
    <t>(En milers d'euros)</t>
  </si>
  <si>
    <t>Pressupost 2022</t>
  </si>
  <si>
    <t>Real 2022</t>
  </si>
  <si>
    <t>Vendes Brutes</t>
  </si>
  <si>
    <t>Comissions i Ràpels</t>
  </si>
  <si>
    <t>Vendes netes</t>
  </si>
  <si>
    <t>Ingressos Accessoris a l'explotació</t>
  </si>
  <si>
    <t>TOTAL INGRESSOS</t>
  </si>
  <si>
    <t>Aprovisionaments</t>
  </si>
  <si>
    <t>Energia i carburants</t>
  </si>
  <si>
    <t>Personal Operatiu</t>
  </si>
  <si>
    <t>Serveis Exteriors</t>
  </si>
  <si>
    <t>Tributs i Provisions</t>
  </si>
  <si>
    <t>TOTAL DESPESES D'EXPLOTACIÓ</t>
  </si>
  <si>
    <t>RESULTAT BRUT D'EXPLOTACIÓ</t>
  </si>
  <si>
    <t>Amortitzacions</t>
  </si>
  <si>
    <t>RESULTAT NET D'EXPLOTACIÓ</t>
  </si>
  <si>
    <t>Ingressos financers</t>
  </si>
  <si>
    <t>RESULTAT NET TOTAL</t>
  </si>
  <si>
    <t>COMPTE DE RESULTATS JUNY 2022</t>
  </si>
  <si>
    <t>COMPTE DE RESULTATS SETEMBRE 2022</t>
  </si>
  <si>
    <t>Dif. Real'22 / PPOST'22</t>
  </si>
  <si>
    <t>Inversions Totals</t>
  </si>
  <si>
    <t>LIQUIDACIÓ PRESSUPOST DESEMBRE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</si>
</sst>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sz val="11"/>
      <color rgb="FF00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</cellStyleXfs>
  <cellXfs count="35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7" fillId="2" borderId="1" xfId="3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vertical="center"/>
    </xf>
    <xf numFmtId="3" fontId="8" fillId="0" borderId="3" xfId="3" applyNumberFormat="1" applyFont="1" applyBorder="1" applyAlignment="1">
      <alignment vertical="center"/>
    </xf>
    <xf numFmtId="0" fontId="8" fillId="0" borderId="4" xfId="3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0" fontId="9" fillId="0" borderId="6" xfId="3" applyFont="1" applyBorder="1" applyAlignment="1">
      <alignment vertical="center"/>
    </xf>
    <xf numFmtId="3" fontId="9" fillId="0" borderId="7" xfId="3" applyNumberFormat="1" applyFont="1" applyBorder="1" applyAlignment="1">
      <alignment vertical="center"/>
    </xf>
    <xf numFmtId="0" fontId="9" fillId="3" borderId="8" xfId="3" applyFont="1" applyFill="1" applyBorder="1" applyAlignment="1">
      <alignment vertical="center"/>
    </xf>
    <xf numFmtId="3" fontId="9" fillId="3" borderId="9" xfId="3" applyNumberFormat="1" applyFont="1" applyFill="1" applyBorder="1" applyAlignment="1">
      <alignment vertical="center"/>
    </xf>
    <xf numFmtId="0" fontId="8" fillId="0" borderId="0" xfId="3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8" fillId="0" borderId="10" xfId="3" applyFont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0" fontId="9" fillId="2" borderId="8" xfId="3" applyFont="1" applyFill="1" applyBorder="1" applyAlignment="1">
      <alignment vertical="center"/>
    </xf>
    <xf numFmtId="3" fontId="9" fillId="2" borderId="9" xfId="3" applyNumberFormat="1" applyFont="1" applyFill="1" applyBorder="1" applyAlignment="1">
      <alignment vertical="center"/>
    </xf>
    <xf numFmtId="0" fontId="10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9" fillId="0" borderId="8" xfId="3" applyFont="1" applyBorder="1" applyAlignment="1">
      <alignment vertical="center"/>
    </xf>
    <xf numFmtId="3" fontId="9" fillId="0" borderId="1" xfId="3" applyNumberFormat="1" applyFont="1" applyBorder="1" applyAlignment="1">
      <alignment vertical="center"/>
    </xf>
    <xf numFmtId="0" fontId="8" fillId="0" borderId="8" xfId="3" applyFont="1" applyBorder="1" applyAlignment="1">
      <alignment vertical="center"/>
    </xf>
    <xf numFmtId="3" fontId="8" fillId="0" borderId="1" xfId="3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4" borderId="8" xfId="3" applyFont="1" applyFill="1" applyBorder="1" applyAlignment="1">
      <alignment vertical="center"/>
    </xf>
    <xf numFmtId="3" fontId="9" fillId="4" borderId="1" xfId="3" applyNumberFormat="1" applyFont="1" applyFill="1" applyBorder="1" applyAlignment="1">
      <alignment vertical="center"/>
    </xf>
    <xf numFmtId="0" fontId="9" fillId="5" borderId="8" xfId="3" applyFont="1" applyFill="1" applyBorder="1" applyAlignment="1">
      <alignment vertical="center" wrapText="1"/>
    </xf>
    <xf numFmtId="3" fontId="9" fillId="5" borderId="1" xfId="4" applyNumberFormat="1" applyFont="1" applyFill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1" fillId="0" borderId="11" xfId="0" applyFont="1" applyBorder="1" applyAlignment="1">
      <alignment vertical="center"/>
    </xf>
  </cellXfs>
  <cellStyles count="6">
    <cellStyle name="Normal" xfId="0" builtinId="0"/>
    <cellStyle name="Normal 10 2 2" xfId="2" xr:uid="{5CE7A92B-2AA1-42D6-B2D3-7964F51F6EBB}"/>
    <cellStyle name="Normal 10 2 4 5" xfId="5" xr:uid="{FE201D87-CD85-4DD4-BC40-23795641881C}"/>
    <cellStyle name="Normal 2 2 2" xfId="4" xr:uid="{983297D0-97EF-4AFE-A3C0-AF9C491A6DCA}"/>
    <cellStyle name="Normal 6 2 3 9" xfId="3" xr:uid="{FCE76F93-E597-408D-82C5-C989BB43CBD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0</xdr:row>
      <xdr:rowOff>180975</xdr:rowOff>
    </xdr:from>
    <xdr:to>
      <xdr:col>7</xdr:col>
      <xdr:colOff>715575</xdr:colOff>
      <xdr:row>4</xdr:row>
      <xdr:rowOff>39300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9CDCFC-D2C2-4D37-98D4-FB2A3B00F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80975"/>
          <a:ext cx="658425" cy="658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658425</xdr:colOff>
      <xdr:row>4</xdr:row>
      <xdr:rowOff>48825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CEDE10-7CFB-40EC-B4F4-586FA276A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400" y="190500"/>
          <a:ext cx="658425" cy="65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658425</xdr:colOff>
      <xdr:row>4</xdr:row>
      <xdr:rowOff>48825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45FC06-1692-41DF-B328-A914D9708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400" y="190500"/>
          <a:ext cx="658425" cy="65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152400</xdr:rowOff>
    </xdr:from>
    <xdr:to>
      <xdr:col>7</xdr:col>
      <xdr:colOff>706050</xdr:colOff>
      <xdr:row>4</xdr:row>
      <xdr:rowOff>10725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B49D16-A200-40E1-A00C-388070D38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25" y="152400"/>
          <a:ext cx="658425" cy="65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4572-8330-46AA-98C5-74C5239ECB62}">
  <dimension ref="B3:H37"/>
  <sheetViews>
    <sheetView showGridLines="0" workbookViewId="0">
      <pane xSplit="3" ySplit="6" topLeftCell="D8" activePane="bottomRight" state="frozen"/>
      <selection pane="topRight" activeCell="D1" sqref="D1"/>
      <selection pane="bottomLeft" activeCell="A5" sqref="A5"/>
      <selection pane="bottomRight" activeCell="F29" sqref="F29"/>
    </sheetView>
  </sheetViews>
  <sheetFormatPr baseColWidth="10" defaultColWidth="11.42578125" defaultRowHeight="15" x14ac:dyDescent="0.25"/>
  <cols>
    <col min="1" max="1" width="2.85546875" customWidth="1"/>
    <col min="2" max="2" width="38.28515625" bestFit="1" customWidth="1"/>
    <col min="3" max="3" width="2.28515625" customWidth="1"/>
    <col min="5" max="5" width="2.28515625" customWidth="1"/>
    <col min="7" max="7" width="2.28515625" customWidth="1"/>
  </cols>
  <sheetData>
    <row r="3" spans="2:8" ht="16.5" x14ac:dyDescent="0.25">
      <c r="B3" s="1" t="s">
        <v>0</v>
      </c>
      <c r="C3" s="2"/>
      <c r="D3" s="3"/>
      <c r="E3" s="2"/>
      <c r="F3" s="3"/>
      <c r="G3" s="2"/>
      <c r="H3" s="3"/>
    </row>
    <row r="4" spans="2:8" ht="16.5" x14ac:dyDescent="0.25">
      <c r="B4" s="1" t="s">
        <v>1</v>
      </c>
      <c r="C4" s="2"/>
      <c r="D4" s="3"/>
      <c r="E4" s="2"/>
      <c r="F4" s="4"/>
      <c r="G4" s="2"/>
      <c r="H4" s="3"/>
    </row>
    <row r="5" spans="2:8" ht="17.25" thickBot="1" x14ac:dyDescent="0.3">
      <c r="B5" s="3"/>
      <c r="C5" s="4"/>
      <c r="D5" s="3"/>
      <c r="E5" s="4"/>
      <c r="F5" s="4"/>
      <c r="G5" s="4"/>
      <c r="H5" s="3"/>
    </row>
    <row r="6" spans="2:8" ht="30.75" thickBot="1" x14ac:dyDescent="0.3">
      <c r="B6" s="5" t="s">
        <v>2</v>
      </c>
      <c r="C6" s="2"/>
      <c r="D6" s="6" t="s">
        <v>3</v>
      </c>
      <c r="E6" s="2"/>
      <c r="F6" s="6" t="s">
        <v>4</v>
      </c>
      <c r="G6" s="2"/>
      <c r="H6" s="6" t="s">
        <v>23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5</v>
      </c>
      <c r="C8" s="3"/>
      <c r="D8" s="8">
        <v>702.46127999999999</v>
      </c>
      <c r="E8" s="3"/>
      <c r="F8" s="8">
        <v>826.82624999999996</v>
      </c>
      <c r="G8" s="3"/>
      <c r="H8" s="8">
        <f>+F8-D8</f>
        <v>124.36496999999997</v>
      </c>
    </row>
    <row r="9" spans="2:8" ht="16.5" x14ac:dyDescent="0.25">
      <c r="B9" s="9" t="s">
        <v>6</v>
      </c>
      <c r="C9" s="3"/>
      <c r="D9" s="10">
        <v>-49.398989999999912</v>
      </c>
      <c r="E9" s="3"/>
      <c r="F9" s="10">
        <v>-53.257159999999999</v>
      </c>
      <c r="G9" s="3"/>
      <c r="H9" s="10">
        <f t="shared" ref="H9:H12" si="0">+F9-D9</f>
        <v>-3.8581700000000865</v>
      </c>
    </row>
    <row r="10" spans="2:8" ht="16.5" x14ac:dyDescent="0.25">
      <c r="B10" s="11" t="s">
        <v>7</v>
      </c>
      <c r="C10" s="3"/>
      <c r="D10" s="12">
        <v>653.06229000000008</v>
      </c>
      <c r="E10" s="3"/>
      <c r="F10" s="12">
        <v>773.56908999999996</v>
      </c>
      <c r="G10" s="3"/>
      <c r="H10" s="12">
        <f t="shared" si="0"/>
        <v>120.50679999999988</v>
      </c>
    </row>
    <row r="11" spans="2:8" ht="16.5" x14ac:dyDescent="0.25">
      <c r="B11" s="9" t="s">
        <v>8</v>
      </c>
      <c r="C11" s="3"/>
      <c r="D11" s="10">
        <v>6.3774899999999999</v>
      </c>
      <c r="E11" s="3"/>
      <c r="F11" s="10">
        <v>-4.8772799999999998</v>
      </c>
      <c r="G11" s="3"/>
      <c r="H11" s="10">
        <f t="shared" si="0"/>
        <v>-11.254770000000001</v>
      </c>
    </row>
    <row r="12" spans="2:8" ht="17.25" thickBot="1" x14ac:dyDescent="0.3">
      <c r="B12" s="13" t="s">
        <v>9</v>
      </c>
      <c r="C12" s="1"/>
      <c r="D12" s="14">
        <f>D10+D11</f>
        <v>659.43978000000004</v>
      </c>
      <c r="E12" s="1"/>
      <c r="F12" s="14">
        <f>F10+F11</f>
        <v>768.69180999999992</v>
      </c>
      <c r="G12" s="1"/>
      <c r="H12" s="14">
        <f t="shared" si="0"/>
        <v>109.25202999999988</v>
      </c>
    </row>
    <row r="13" spans="2:8" ht="17.25" thickBot="1" x14ac:dyDescent="0.3">
      <c r="B13" s="15"/>
      <c r="C13" s="1"/>
      <c r="D13" s="16"/>
      <c r="E13" s="1"/>
      <c r="F13" s="16"/>
      <c r="G13" s="1"/>
      <c r="H13" s="16"/>
    </row>
    <row r="14" spans="2:8" ht="16.5" x14ac:dyDescent="0.25">
      <c r="B14" s="7" t="s">
        <v>10</v>
      </c>
      <c r="C14" s="3"/>
      <c r="D14" s="8">
        <v>-10.26835</v>
      </c>
      <c r="E14" s="3"/>
      <c r="F14" s="8">
        <v>-4.4130200000000004</v>
      </c>
      <c r="G14" s="3"/>
      <c r="H14" s="8">
        <f t="shared" ref="H14:H18" si="1">+F14-D14</f>
        <v>5.8553299999999995</v>
      </c>
    </row>
    <row r="15" spans="2:8" ht="16.5" x14ac:dyDescent="0.25">
      <c r="B15" s="9" t="s">
        <v>11</v>
      </c>
      <c r="C15" s="2"/>
      <c r="D15" s="10">
        <v>-14.82691</v>
      </c>
      <c r="E15" s="2"/>
      <c r="F15" s="10">
        <v>-29.847930000000002</v>
      </c>
      <c r="G15" s="2"/>
      <c r="H15" s="10">
        <f t="shared" si="1"/>
        <v>-15.021020000000002</v>
      </c>
    </row>
    <row r="16" spans="2:8" ht="16.5" x14ac:dyDescent="0.25">
      <c r="B16" s="17" t="s">
        <v>12</v>
      </c>
      <c r="C16" s="3"/>
      <c r="D16" s="18">
        <v>-256.35122999999999</v>
      </c>
      <c r="E16" s="3"/>
      <c r="F16" s="18">
        <v>-234.16675000000001</v>
      </c>
      <c r="G16" s="3"/>
      <c r="H16" s="18">
        <f t="shared" si="1"/>
        <v>22.184479999999979</v>
      </c>
    </row>
    <row r="17" spans="2:8" ht="16.5" x14ac:dyDescent="0.25">
      <c r="B17" s="9" t="s">
        <v>13</v>
      </c>
      <c r="C17" s="3"/>
      <c r="D17" s="10">
        <v>-264.42692</v>
      </c>
      <c r="E17" s="3"/>
      <c r="F17" s="10">
        <v>-222.92949999999999</v>
      </c>
      <c r="G17" s="3"/>
      <c r="H17" s="10">
        <f t="shared" si="1"/>
        <v>41.497420000000005</v>
      </c>
    </row>
    <row r="18" spans="2:8" ht="16.5" x14ac:dyDescent="0.25">
      <c r="B18" s="17" t="s">
        <v>14</v>
      </c>
      <c r="C18" s="3"/>
      <c r="D18" s="18">
        <v>0</v>
      </c>
      <c r="E18" s="3"/>
      <c r="F18" s="18">
        <v>0</v>
      </c>
      <c r="G18" s="3"/>
      <c r="H18" s="18">
        <f t="shared" si="1"/>
        <v>0</v>
      </c>
    </row>
    <row r="19" spans="2:8" ht="17.25" thickBot="1" x14ac:dyDescent="0.3">
      <c r="B19" s="19" t="s">
        <v>15</v>
      </c>
      <c r="C19" s="3"/>
      <c r="D19" s="20">
        <f>D14+D15+D16+D17+D18</f>
        <v>-545.87340999999992</v>
      </c>
      <c r="E19" s="3"/>
      <c r="F19" s="20">
        <f>F14+F15+F16+F17+F18</f>
        <v>-491.35720000000003</v>
      </c>
      <c r="G19" s="3"/>
      <c r="H19" s="20">
        <f>+F19-D19</f>
        <v>54.516209999999887</v>
      </c>
    </row>
    <row r="20" spans="2:8" ht="17.25" thickBot="1" x14ac:dyDescent="0.3">
      <c r="B20" s="21"/>
      <c r="C20" s="3"/>
      <c r="D20" s="22"/>
      <c r="E20" s="3"/>
      <c r="F20" s="22"/>
      <c r="G20" s="3"/>
      <c r="H20" s="22"/>
    </row>
    <row r="21" spans="2:8" ht="17.25" thickBot="1" x14ac:dyDescent="0.3">
      <c r="B21" s="23" t="s">
        <v>16</v>
      </c>
      <c r="C21" s="3"/>
      <c r="D21" s="24">
        <v>113.56637000000001</v>
      </c>
      <c r="E21" s="3"/>
      <c r="F21" s="24">
        <v>277.33460999999988</v>
      </c>
      <c r="G21" s="3"/>
      <c r="H21" s="24">
        <f>+F21-D21</f>
        <v>163.76823999999988</v>
      </c>
    </row>
    <row r="22" spans="2:8" ht="17.25" thickBot="1" x14ac:dyDescent="0.3">
      <c r="B22" s="15"/>
      <c r="C22" s="3"/>
      <c r="D22" s="16"/>
      <c r="E22" s="3"/>
      <c r="F22" s="16"/>
      <c r="G22" s="3"/>
      <c r="H22" s="16"/>
    </row>
    <row r="23" spans="2:8" ht="17.25" thickBot="1" x14ac:dyDescent="0.3">
      <c r="B23" s="25" t="s">
        <v>17</v>
      </c>
      <c r="C23" s="3"/>
      <c r="D23" s="26">
        <v>-105.34647</v>
      </c>
      <c r="E23" s="3"/>
      <c r="F23" s="26">
        <v>-118.27400999999999</v>
      </c>
      <c r="G23" s="3"/>
      <c r="H23" s="26">
        <f>+F23-D23</f>
        <v>-12.927539999999993</v>
      </c>
    </row>
    <row r="24" spans="2:8" ht="17.25" thickBot="1" x14ac:dyDescent="0.3">
      <c r="B24" s="27"/>
      <c r="C24" s="2"/>
      <c r="D24" s="16"/>
      <c r="E24" s="2"/>
      <c r="F24" s="16"/>
      <c r="G24" s="2"/>
      <c r="H24" s="16"/>
    </row>
    <row r="25" spans="2:8" ht="17.25" thickBot="1" x14ac:dyDescent="0.3">
      <c r="B25" s="28" t="s">
        <v>18</v>
      </c>
      <c r="C25" s="3"/>
      <c r="D25" s="29">
        <v>8.2199000000000098</v>
      </c>
      <c r="E25" s="3"/>
      <c r="F25" s="29">
        <v>159.06059999999991</v>
      </c>
      <c r="G25" s="3"/>
      <c r="H25" s="29">
        <f>+F25-D25</f>
        <v>150.84069999999991</v>
      </c>
    </row>
    <row r="26" spans="2:8" ht="17.25" thickBot="1" x14ac:dyDescent="0.3">
      <c r="B26" s="27"/>
      <c r="C26" s="3"/>
      <c r="D26" s="16"/>
      <c r="E26" s="3"/>
      <c r="F26" s="16"/>
      <c r="G26" s="3"/>
      <c r="H26" s="16"/>
    </row>
    <row r="27" spans="2:8" ht="17.25" thickBot="1" x14ac:dyDescent="0.3">
      <c r="B27" s="25" t="s">
        <v>19</v>
      </c>
      <c r="C27" s="3"/>
      <c r="D27" s="26">
        <v>45.18</v>
      </c>
      <c r="E27" s="3"/>
      <c r="F27" s="26">
        <v>-49.494610000000002</v>
      </c>
      <c r="G27" s="3"/>
      <c r="H27" s="26">
        <f>+F27-D27</f>
        <v>-94.674610000000001</v>
      </c>
    </row>
    <row r="28" spans="2:8" ht="17.25" thickBot="1" x14ac:dyDescent="0.3">
      <c r="B28" s="27"/>
      <c r="C28" s="3"/>
      <c r="D28" s="16"/>
      <c r="E28" s="3"/>
      <c r="F28" s="16"/>
      <c r="G28" s="3"/>
      <c r="H28" s="16"/>
    </row>
    <row r="29" spans="2:8" ht="17.25" thickBot="1" x14ac:dyDescent="0.3">
      <c r="B29" s="30" t="s">
        <v>20</v>
      </c>
      <c r="C29" s="3"/>
      <c r="D29" s="31">
        <v>53.399900000000009</v>
      </c>
      <c r="E29" s="3"/>
      <c r="F29" s="31">
        <v>109.56598999999991</v>
      </c>
      <c r="G29" s="3"/>
      <c r="H29" s="31">
        <f>+F29-D29</f>
        <v>56.166089999999905</v>
      </c>
    </row>
    <row r="30" spans="2:8" ht="17.25" thickBot="1" x14ac:dyDescent="0.3">
      <c r="C30" s="3"/>
      <c r="E30" s="3"/>
      <c r="G30" s="3"/>
    </row>
    <row r="31" spans="2:8" ht="17.25" thickBot="1" x14ac:dyDescent="0.3">
      <c r="B31" s="25" t="s">
        <v>24</v>
      </c>
      <c r="C31" s="2"/>
      <c r="D31" s="26">
        <v>-105.02</v>
      </c>
      <c r="E31" s="32"/>
      <c r="F31" s="26">
        <v>-8.0500000000000007</v>
      </c>
      <c r="G31" s="32"/>
      <c r="H31" s="26">
        <f>+F31-D31</f>
        <v>96.97</v>
      </c>
    </row>
    <row r="32" spans="2:8" ht="16.5" x14ac:dyDescent="0.25">
      <c r="B32" s="27"/>
      <c r="C32" s="2"/>
      <c r="D32" s="16"/>
      <c r="E32" s="3"/>
      <c r="F32" s="16"/>
      <c r="G32" s="3"/>
      <c r="H32" s="16"/>
    </row>
    <row r="33" spans="2:8" ht="16.5" x14ac:dyDescent="0.25">
      <c r="B33" s="27"/>
      <c r="C33" s="27"/>
      <c r="D33" s="27"/>
      <c r="E33" s="27"/>
      <c r="F33" s="27"/>
      <c r="G33" s="27"/>
      <c r="H33" s="27"/>
    </row>
    <row r="34" spans="2:8" ht="16.5" x14ac:dyDescent="0.25">
      <c r="B34" s="27"/>
      <c r="C34" s="27"/>
      <c r="D34" s="27"/>
      <c r="E34" s="27"/>
      <c r="F34" s="27"/>
      <c r="G34" s="27"/>
      <c r="H34" s="27"/>
    </row>
    <row r="35" spans="2:8" ht="16.5" x14ac:dyDescent="0.25">
      <c r="C35" s="3"/>
      <c r="E35" s="3"/>
      <c r="G35" s="3"/>
    </row>
    <row r="36" spans="2:8" ht="16.5" x14ac:dyDescent="0.25">
      <c r="C36" s="3"/>
      <c r="E36" s="3"/>
      <c r="G36" s="3"/>
    </row>
    <row r="37" spans="2:8" ht="16.5" x14ac:dyDescent="0.25">
      <c r="C37" s="3"/>
      <c r="E37" s="3"/>
      <c r="G37" s="3"/>
    </row>
  </sheetData>
  <pageMargins left="0.7" right="0.7" top="0.75" bottom="0.75" header="0.3" footer="0.3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1C964-B9C4-41C9-82BE-D8F6D86CF8D9}">
  <dimension ref="B3:H37"/>
  <sheetViews>
    <sheetView showGridLines="0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F29" sqref="F29"/>
    </sheetView>
  </sheetViews>
  <sheetFormatPr baseColWidth="10" defaultColWidth="11.42578125" defaultRowHeight="15" x14ac:dyDescent="0.25"/>
  <cols>
    <col min="1" max="1" width="2.85546875" customWidth="1"/>
    <col min="2" max="2" width="38.28515625" bestFit="1" customWidth="1"/>
    <col min="3" max="3" width="2.28515625" customWidth="1"/>
    <col min="5" max="5" width="2.28515625" customWidth="1"/>
    <col min="7" max="7" width="2.28515625" customWidth="1"/>
  </cols>
  <sheetData>
    <row r="3" spans="2:8" ht="16.5" x14ac:dyDescent="0.25">
      <c r="B3" s="1" t="s">
        <v>0</v>
      </c>
      <c r="C3" s="2"/>
      <c r="D3" s="3"/>
      <c r="E3" s="2"/>
      <c r="F3" s="3"/>
      <c r="G3" s="2"/>
      <c r="H3" s="3"/>
    </row>
    <row r="4" spans="2:8" ht="16.5" x14ac:dyDescent="0.25">
      <c r="B4" s="1" t="s">
        <v>21</v>
      </c>
      <c r="C4" s="2"/>
      <c r="D4" s="3"/>
      <c r="E4" s="2"/>
      <c r="F4" s="4"/>
      <c r="G4" s="2"/>
      <c r="H4" s="3"/>
    </row>
    <row r="5" spans="2:8" ht="17.25" thickBot="1" x14ac:dyDescent="0.3">
      <c r="B5" s="3"/>
      <c r="C5" s="4"/>
      <c r="D5" s="3"/>
      <c r="E5" s="4"/>
      <c r="F5" s="4"/>
      <c r="G5" s="4"/>
      <c r="H5" s="3"/>
    </row>
    <row r="6" spans="2:8" ht="30.75" thickBot="1" x14ac:dyDescent="0.3">
      <c r="B6" s="5" t="s">
        <v>2</v>
      </c>
      <c r="C6" s="2"/>
      <c r="D6" s="6" t="s">
        <v>3</v>
      </c>
      <c r="E6" s="2"/>
      <c r="F6" s="6" t="s">
        <v>4</v>
      </c>
      <c r="G6" s="2"/>
      <c r="H6" s="6" t="s">
        <v>23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5</v>
      </c>
      <c r="C8" s="3"/>
      <c r="D8" s="8">
        <v>2190.3380099999999</v>
      </c>
      <c r="E8" s="3"/>
      <c r="F8" s="8">
        <v>3689.3658599999999</v>
      </c>
      <c r="G8" s="3"/>
      <c r="H8" s="8">
        <f>+F8-D8</f>
        <v>1499.0278499999999</v>
      </c>
    </row>
    <row r="9" spans="2:8" ht="16.5" x14ac:dyDescent="0.25">
      <c r="B9" s="9" t="s">
        <v>6</v>
      </c>
      <c r="C9" s="3"/>
      <c r="D9" s="10">
        <v>-154.03476999999998</v>
      </c>
      <c r="E9" s="3"/>
      <c r="F9" s="10">
        <v>-295.99233999999979</v>
      </c>
      <c r="G9" s="3"/>
      <c r="H9" s="10">
        <f t="shared" ref="H9:H12" si="0">+F9-D9</f>
        <v>-141.95756999999981</v>
      </c>
    </row>
    <row r="10" spans="2:8" ht="16.5" x14ac:dyDescent="0.25">
      <c r="B10" s="11" t="s">
        <v>7</v>
      </c>
      <c r="C10" s="3"/>
      <c r="D10" s="12">
        <v>2036.30324</v>
      </c>
      <c r="E10" s="3"/>
      <c r="F10" s="12">
        <v>3393.3735200000001</v>
      </c>
      <c r="G10" s="3"/>
      <c r="H10" s="12">
        <f t="shared" si="0"/>
        <v>1357.0702800000001</v>
      </c>
    </row>
    <row r="11" spans="2:8" ht="16.5" x14ac:dyDescent="0.25">
      <c r="B11" s="9" t="s">
        <v>8</v>
      </c>
      <c r="C11" s="3"/>
      <c r="D11" s="10">
        <v>12.75498</v>
      </c>
      <c r="E11" s="3"/>
      <c r="F11" s="10">
        <v>-2.6878299999999999</v>
      </c>
      <c r="G11" s="3"/>
      <c r="H11" s="10">
        <f t="shared" si="0"/>
        <v>-15.44281</v>
      </c>
    </row>
    <row r="12" spans="2:8" ht="17.25" thickBot="1" x14ac:dyDescent="0.3">
      <c r="B12" s="13" t="s">
        <v>9</v>
      </c>
      <c r="C12" s="1"/>
      <c r="D12" s="14">
        <f>D10+D11</f>
        <v>2049.0582199999999</v>
      </c>
      <c r="E12" s="1"/>
      <c r="F12" s="14">
        <f>F10+F11</f>
        <v>3390.6856900000002</v>
      </c>
      <c r="G12" s="1"/>
      <c r="H12" s="14">
        <f t="shared" si="0"/>
        <v>1341.6274700000004</v>
      </c>
    </row>
    <row r="13" spans="2:8" ht="17.25" thickBot="1" x14ac:dyDescent="0.3">
      <c r="B13" s="15"/>
      <c r="C13" s="1"/>
      <c r="D13" s="16"/>
      <c r="E13" s="1"/>
      <c r="F13" s="16"/>
      <c r="G13" s="1"/>
      <c r="H13" s="16"/>
    </row>
    <row r="14" spans="2:8" ht="16.5" x14ac:dyDescent="0.25">
      <c r="B14" s="7" t="s">
        <v>10</v>
      </c>
      <c r="C14" s="3"/>
      <c r="D14" s="8">
        <v>-21.563509999999997</v>
      </c>
      <c r="E14" s="3"/>
      <c r="F14" s="8">
        <v>-8.0376899999999996</v>
      </c>
      <c r="G14" s="3"/>
      <c r="H14" s="8">
        <f t="shared" ref="H14:H19" si="1">+F14-D14</f>
        <v>13.525819999999998</v>
      </c>
    </row>
    <row r="15" spans="2:8" ht="16.5" x14ac:dyDescent="0.25">
      <c r="B15" s="9" t="s">
        <v>11</v>
      </c>
      <c r="C15" s="2"/>
      <c r="D15" s="10">
        <v>-29.465139999999998</v>
      </c>
      <c r="E15" s="2"/>
      <c r="F15" s="10">
        <v>-61.569660000000006</v>
      </c>
      <c r="G15" s="2"/>
      <c r="H15" s="10">
        <f t="shared" si="1"/>
        <v>-32.104520000000008</v>
      </c>
    </row>
    <row r="16" spans="2:8" ht="16.5" x14ac:dyDescent="0.25">
      <c r="B16" s="17" t="s">
        <v>12</v>
      </c>
      <c r="C16" s="3"/>
      <c r="D16" s="18">
        <v>-493.91184000000004</v>
      </c>
      <c r="E16" s="3"/>
      <c r="F16" s="18">
        <v>-444.04599999999999</v>
      </c>
      <c r="G16" s="3"/>
      <c r="H16" s="18">
        <f t="shared" si="1"/>
        <v>49.865840000000048</v>
      </c>
    </row>
    <row r="17" spans="2:8" ht="16.5" x14ac:dyDescent="0.25">
      <c r="B17" s="9" t="s">
        <v>13</v>
      </c>
      <c r="C17" s="3"/>
      <c r="D17" s="10">
        <v>-566.20979</v>
      </c>
      <c r="E17" s="3"/>
      <c r="F17" s="10">
        <v>-485.45069999999998</v>
      </c>
      <c r="G17" s="3"/>
      <c r="H17" s="10">
        <f t="shared" si="1"/>
        <v>80.759090000000015</v>
      </c>
    </row>
    <row r="18" spans="2:8" ht="16.5" x14ac:dyDescent="0.25">
      <c r="B18" s="17" t="s">
        <v>14</v>
      </c>
      <c r="C18" s="3"/>
      <c r="D18" s="18">
        <v>-1.1371199999999999</v>
      </c>
      <c r="E18" s="3"/>
      <c r="F18" s="18">
        <v>0</v>
      </c>
      <c r="G18" s="3"/>
      <c r="H18" s="18">
        <f t="shared" si="1"/>
        <v>1.1371199999999999</v>
      </c>
    </row>
    <row r="19" spans="2:8" ht="17.25" thickBot="1" x14ac:dyDescent="0.3">
      <c r="B19" s="19" t="s">
        <v>15</v>
      </c>
      <c r="C19" s="3"/>
      <c r="D19" s="20">
        <f>D14+D15+D16+D17+D18</f>
        <v>-1112.2874000000002</v>
      </c>
      <c r="E19" s="3"/>
      <c r="F19" s="20">
        <f>F14+F15+F16+F17+F18</f>
        <v>-999.10405000000003</v>
      </c>
      <c r="G19" s="3"/>
      <c r="H19" s="20">
        <f t="shared" si="1"/>
        <v>113.18335000000013</v>
      </c>
    </row>
    <row r="20" spans="2:8" ht="17.25" thickBot="1" x14ac:dyDescent="0.3">
      <c r="B20" s="21"/>
      <c r="C20" s="3"/>
      <c r="D20" s="22"/>
      <c r="E20" s="3"/>
      <c r="F20" s="22"/>
      <c r="G20" s="3"/>
      <c r="H20" s="22"/>
    </row>
    <row r="21" spans="2:8" ht="17.25" thickBot="1" x14ac:dyDescent="0.3">
      <c r="B21" s="23" t="s">
        <v>16</v>
      </c>
      <c r="C21" s="3"/>
      <c r="D21" s="24">
        <v>936.77081999999996</v>
      </c>
      <c r="E21" s="3"/>
      <c r="F21" s="24">
        <v>2391.5816400000003</v>
      </c>
      <c r="G21" s="3"/>
      <c r="H21" s="24">
        <f>+F21-D21</f>
        <v>1454.8108200000004</v>
      </c>
    </row>
    <row r="22" spans="2:8" ht="17.25" thickBot="1" x14ac:dyDescent="0.3">
      <c r="B22" s="15"/>
      <c r="C22" s="3"/>
      <c r="D22" s="16"/>
      <c r="E22" s="3"/>
      <c r="F22" s="16"/>
      <c r="G22" s="3"/>
      <c r="H22" s="16"/>
    </row>
    <row r="23" spans="2:8" ht="17.25" thickBot="1" x14ac:dyDescent="0.3">
      <c r="B23" s="25" t="s">
        <v>17</v>
      </c>
      <c r="C23" s="3"/>
      <c r="D23" s="26">
        <v>-210.69293999999999</v>
      </c>
      <c r="E23" s="3"/>
      <c r="F23" s="26">
        <v>-236.59294</v>
      </c>
      <c r="G23" s="3"/>
      <c r="H23" s="26">
        <f>+F23-D23</f>
        <v>-25.900000000000006</v>
      </c>
    </row>
    <row r="24" spans="2:8" ht="17.25" thickBot="1" x14ac:dyDescent="0.3">
      <c r="B24" s="27"/>
      <c r="C24" s="2"/>
      <c r="D24" s="16"/>
      <c r="E24" s="2"/>
      <c r="F24" s="16"/>
      <c r="G24" s="2"/>
      <c r="H24" s="16"/>
    </row>
    <row r="25" spans="2:8" ht="17.25" thickBot="1" x14ac:dyDescent="0.3">
      <c r="B25" s="28" t="s">
        <v>18</v>
      </c>
      <c r="C25" s="3"/>
      <c r="D25" s="29">
        <v>726.07787999999994</v>
      </c>
      <c r="E25" s="3"/>
      <c r="F25" s="29">
        <v>2154.9887000000003</v>
      </c>
      <c r="G25" s="3"/>
      <c r="H25" s="29">
        <f>+F25-D25</f>
        <v>1428.9108200000005</v>
      </c>
    </row>
    <row r="26" spans="2:8" ht="17.25" thickBot="1" x14ac:dyDescent="0.3">
      <c r="B26" s="27"/>
      <c r="C26" s="3"/>
      <c r="D26" s="16"/>
      <c r="E26" s="3"/>
      <c r="F26" s="16"/>
      <c r="G26" s="3"/>
      <c r="H26" s="16"/>
    </row>
    <row r="27" spans="2:8" ht="17.25" thickBot="1" x14ac:dyDescent="0.3">
      <c r="B27" s="25" t="s">
        <v>19</v>
      </c>
      <c r="C27" s="3"/>
      <c r="D27" s="26">
        <v>90.36</v>
      </c>
      <c r="E27" s="3"/>
      <c r="F27" s="26">
        <v>-116.75935000000001</v>
      </c>
      <c r="G27" s="3"/>
      <c r="H27" s="26">
        <f>+F27-D27</f>
        <v>-207.11935</v>
      </c>
    </row>
    <row r="28" spans="2:8" ht="17.25" thickBot="1" x14ac:dyDescent="0.3">
      <c r="B28" s="27"/>
      <c r="C28" s="3"/>
      <c r="D28" s="16"/>
      <c r="E28" s="3"/>
      <c r="F28" s="16"/>
      <c r="G28" s="3"/>
      <c r="H28" s="16"/>
    </row>
    <row r="29" spans="2:8" ht="17.25" thickBot="1" x14ac:dyDescent="0.3">
      <c r="B29" s="30" t="s">
        <v>20</v>
      </c>
      <c r="C29" s="3"/>
      <c r="D29" s="31">
        <v>816.43787999999995</v>
      </c>
      <c r="E29" s="3"/>
      <c r="F29" s="31">
        <v>2038.2293500000003</v>
      </c>
      <c r="G29" s="3"/>
      <c r="H29" s="31">
        <f>+F29-D29</f>
        <v>1221.7914700000003</v>
      </c>
    </row>
    <row r="30" spans="2:8" ht="17.25" thickBot="1" x14ac:dyDescent="0.3">
      <c r="C30" s="3"/>
      <c r="E30" s="3"/>
      <c r="G30" s="3"/>
    </row>
    <row r="31" spans="2:8" ht="17.25" thickBot="1" x14ac:dyDescent="0.3">
      <c r="B31" s="25" t="s">
        <v>24</v>
      </c>
      <c r="C31" s="3"/>
      <c r="D31" s="26">
        <v>-210.05</v>
      </c>
      <c r="E31" s="3"/>
      <c r="F31" s="26">
        <v>-426.55</v>
      </c>
      <c r="G31" s="3"/>
      <c r="H31" s="26">
        <f>+F31-D31</f>
        <v>-216.5</v>
      </c>
    </row>
    <row r="32" spans="2:8" ht="16.5" x14ac:dyDescent="0.25">
      <c r="B32" s="27"/>
      <c r="C32" s="2"/>
      <c r="D32" s="16"/>
      <c r="E32" s="3"/>
      <c r="F32" s="16"/>
      <c r="G32" s="3"/>
      <c r="H32" s="16"/>
    </row>
    <row r="33" spans="2:8" ht="16.5" x14ac:dyDescent="0.25">
      <c r="B33" s="27"/>
      <c r="C33" s="27"/>
      <c r="D33" s="27"/>
      <c r="E33" s="27"/>
      <c r="F33" s="27"/>
      <c r="G33" s="27"/>
      <c r="H33" s="27"/>
    </row>
    <row r="34" spans="2:8" ht="16.5" x14ac:dyDescent="0.25">
      <c r="C34" s="3"/>
      <c r="E34" s="3"/>
      <c r="G34" s="3"/>
    </row>
    <row r="35" spans="2:8" ht="16.5" x14ac:dyDescent="0.25">
      <c r="C35" s="3"/>
      <c r="E35" s="3"/>
      <c r="G35" s="3"/>
    </row>
    <row r="36" spans="2:8" ht="16.5" x14ac:dyDescent="0.25">
      <c r="C36" s="3"/>
      <c r="E36" s="3"/>
      <c r="G36" s="3"/>
    </row>
    <row r="37" spans="2:8" ht="16.5" x14ac:dyDescent="0.25">
      <c r="C37" s="3"/>
      <c r="E37" s="3"/>
      <c r="G37" s="3"/>
    </row>
  </sheetData>
  <pageMargins left="0.7" right="0.7" top="0.75" bottom="0.75" header="0.3" footer="0.3"/>
  <customProperties>
    <customPr name="_pios_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5CA1-90BB-4373-851A-150997D1F8A8}">
  <dimension ref="B3:H37"/>
  <sheetViews>
    <sheetView showGridLines="0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F28" sqref="F28"/>
    </sheetView>
  </sheetViews>
  <sheetFormatPr baseColWidth="10" defaultColWidth="11.42578125" defaultRowHeight="15" x14ac:dyDescent="0.25"/>
  <cols>
    <col min="1" max="1" width="2.85546875" customWidth="1"/>
    <col min="2" max="2" width="38.28515625" bestFit="1" customWidth="1"/>
    <col min="3" max="3" width="2.28515625" customWidth="1"/>
    <col min="5" max="5" width="2.28515625" customWidth="1"/>
    <col min="7" max="7" width="2.28515625" customWidth="1"/>
  </cols>
  <sheetData>
    <row r="3" spans="2:8" ht="16.5" x14ac:dyDescent="0.25">
      <c r="B3" s="1" t="s">
        <v>0</v>
      </c>
      <c r="C3" s="2"/>
      <c r="D3" s="3"/>
      <c r="E3" s="2"/>
      <c r="F3" s="3"/>
      <c r="G3" s="2"/>
      <c r="H3" s="3"/>
    </row>
    <row r="4" spans="2:8" ht="16.5" x14ac:dyDescent="0.25">
      <c r="B4" s="1" t="s">
        <v>22</v>
      </c>
      <c r="C4" s="2"/>
      <c r="D4" s="3"/>
      <c r="E4" s="2"/>
      <c r="F4" s="4"/>
      <c r="G4" s="2"/>
      <c r="H4" s="3"/>
    </row>
    <row r="5" spans="2:8" ht="17.25" thickBot="1" x14ac:dyDescent="0.3">
      <c r="B5" s="3"/>
      <c r="C5" s="4"/>
      <c r="D5" s="3"/>
      <c r="E5" s="4"/>
      <c r="F5" s="4"/>
      <c r="G5" s="4"/>
      <c r="H5" s="3"/>
    </row>
    <row r="6" spans="2:8" ht="30.75" thickBot="1" x14ac:dyDescent="0.3">
      <c r="B6" s="5" t="s">
        <v>2</v>
      </c>
      <c r="C6" s="2"/>
      <c r="D6" s="6" t="s">
        <v>3</v>
      </c>
      <c r="E6" s="2"/>
      <c r="F6" s="6" t="s">
        <v>4</v>
      </c>
      <c r="G6" s="2"/>
      <c r="H6" s="6" t="s">
        <v>23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5</v>
      </c>
      <c r="C8" s="3"/>
      <c r="D8" s="8">
        <v>3980.1065600000002</v>
      </c>
      <c r="E8" s="3"/>
      <c r="F8" s="8">
        <v>7331.04871</v>
      </c>
      <c r="G8" s="3"/>
      <c r="H8" s="8">
        <f>+F8-D8</f>
        <v>3350.9421499999999</v>
      </c>
    </row>
    <row r="9" spans="2:8" ht="16.5" x14ac:dyDescent="0.25">
      <c r="B9" s="9" t="s">
        <v>6</v>
      </c>
      <c r="C9" s="3"/>
      <c r="D9" s="10">
        <v>-279.89760000000024</v>
      </c>
      <c r="E9" s="3"/>
      <c r="F9" s="10">
        <v>-598.30926999999974</v>
      </c>
      <c r="G9" s="3"/>
      <c r="H9" s="10">
        <f t="shared" ref="H9:H12" si="0">+F9-D9</f>
        <v>-318.4116699999995</v>
      </c>
    </row>
    <row r="10" spans="2:8" ht="16.5" x14ac:dyDescent="0.25">
      <c r="B10" s="11" t="s">
        <v>7</v>
      </c>
      <c r="C10" s="3"/>
      <c r="D10" s="12">
        <f>D8+D9</f>
        <v>3700.2089599999999</v>
      </c>
      <c r="E10" s="3"/>
      <c r="F10" s="12">
        <f>F8+F9</f>
        <v>6732.7394400000003</v>
      </c>
      <c r="G10" s="3"/>
      <c r="H10" s="12">
        <f t="shared" si="0"/>
        <v>3032.5304800000004</v>
      </c>
    </row>
    <row r="11" spans="2:8" ht="16.5" x14ac:dyDescent="0.25">
      <c r="B11" s="9" t="s">
        <v>8</v>
      </c>
      <c r="C11" s="3"/>
      <c r="D11" s="10">
        <v>19.132470000000001</v>
      </c>
      <c r="E11" s="3"/>
      <c r="F11" s="10">
        <v>0.75217000000000001</v>
      </c>
      <c r="G11" s="3"/>
      <c r="H11" s="10">
        <f t="shared" si="0"/>
        <v>-18.380300000000002</v>
      </c>
    </row>
    <row r="12" spans="2:8" ht="17.25" thickBot="1" x14ac:dyDescent="0.3">
      <c r="B12" s="13" t="s">
        <v>9</v>
      </c>
      <c r="C12" s="1"/>
      <c r="D12" s="14">
        <f>D10+D11</f>
        <v>3719.3414299999999</v>
      </c>
      <c r="E12" s="1"/>
      <c r="F12" s="14">
        <f>F10+F11</f>
        <v>6733.49161</v>
      </c>
      <c r="G12" s="1"/>
      <c r="H12" s="14">
        <f t="shared" si="0"/>
        <v>3014.1501800000001</v>
      </c>
    </row>
    <row r="13" spans="2:8" ht="17.25" thickBot="1" x14ac:dyDescent="0.3">
      <c r="B13" s="15"/>
      <c r="C13" s="1"/>
      <c r="D13" s="16"/>
      <c r="E13" s="1"/>
      <c r="F13" s="16"/>
      <c r="G13" s="1"/>
      <c r="H13" s="16"/>
    </row>
    <row r="14" spans="2:8" ht="16.5" x14ac:dyDescent="0.25">
      <c r="B14" s="7" t="s">
        <v>10</v>
      </c>
      <c r="C14" s="3"/>
      <c r="D14" s="8">
        <v>-33.253339999999994</v>
      </c>
      <c r="E14" s="3"/>
      <c r="F14" s="8">
        <v>-20.193249999999999</v>
      </c>
      <c r="G14" s="3"/>
      <c r="H14" s="8">
        <f t="shared" ref="H14:H19" si="1">+F14-D14</f>
        <v>13.060089999999995</v>
      </c>
    </row>
    <row r="15" spans="2:8" ht="16.5" x14ac:dyDescent="0.25">
      <c r="B15" s="9" t="s">
        <v>11</v>
      </c>
      <c r="C15" s="2"/>
      <c r="D15" s="10">
        <v>-46.274360000000001</v>
      </c>
      <c r="E15" s="2"/>
      <c r="F15" s="10">
        <v>-109.24297</v>
      </c>
      <c r="G15" s="2"/>
      <c r="H15" s="10">
        <f t="shared" si="1"/>
        <v>-62.968609999999998</v>
      </c>
    </row>
    <row r="16" spans="2:8" ht="16.5" x14ac:dyDescent="0.25">
      <c r="B16" s="17" t="s">
        <v>12</v>
      </c>
      <c r="C16" s="3"/>
      <c r="D16" s="18">
        <v>-802.44384000000002</v>
      </c>
      <c r="E16" s="3"/>
      <c r="F16" s="18">
        <v>-844.30546000000004</v>
      </c>
      <c r="G16" s="3"/>
      <c r="H16" s="18">
        <f t="shared" si="1"/>
        <v>-41.861620000000016</v>
      </c>
    </row>
    <row r="17" spans="2:8" ht="16.5" x14ac:dyDescent="0.25">
      <c r="B17" s="9" t="s">
        <v>13</v>
      </c>
      <c r="C17" s="3"/>
      <c r="D17" s="10">
        <v>-840.47966000000008</v>
      </c>
      <c r="E17" s="3"/>
      <c r="F17" s="10">
        <v>-685.18905000000007</v>
      </c>
      <c r="G17" s="3"/>
      <c r="H17" s="10">
        <f t="shared" si="1"/>
        <v>155.29061000000002</v>
      </c>
    </row>
    <row r="18" spans="2:8" ht="16.5" x14ac:dyDescent="0.25">
      <c r="B18" s="17" t="s">
        <v>14</v>
      </c>
      <c r="C18" s="3"/>
      <c r="D18" s="18">
        <v>-1.1371199999999999</v>
      </c>
      <c r="E18" s="3"/>
      <c r="F18" s="18">
        <v>-6.8159999999999998E-2</v>
      </c>
      <c r="G18" s="3"/>
      <c r="H18" s="18">
        <f t="shared" si="1"/>
        <v>1.0689599999999999</v>
      </c>
    </row>
    <row r="19" spans="2:8" ht="17.25" thickBot="1" x14ac:dyDescent="0.3">
      <c r="B19" s="19" t="s">
        <v>15</v>
      </c>
      <c r="C19" s="3"/>
      <c r="D19" s="20">
        <f>D14+D15+D16+D17+D18</f>
        <v>-1723.5883200000001</v>
      </c>
      <c r="E19" s="3"/>
      <c r="F19" s="20">
        <f>F14+F15+F16+F17+F18</f>
        <v>-1658.9988900000001</v>
      </c>
      <c r="G19" s="3"/>
      <c r="H19" s="20">
        <f t="shared" si="1"/>
        <v>64.589429999999993</v>
      </c>
    </row>
    <row r="20" spans="2:8" ht="17.25" thickBot="1" x14ac:dyDescent="0.3">
      <c r="B20" s="21"/>
      <c r="C20" s="3"/>
      <c r="D20" s="22"/>
      <c r="E20" s="3"/>
      <c r="F20" s="22"/>
      <c r="G20" s="3"/>
      <c r="H20" s="22"/>
    </row>
    <row r="21" spans="2:8" ht="17.25" thickBot="1" x14ac:dyDescent="0.3">
      <c r="B21" s="23" t="s">
        <v>16</v>
      </c>
      <c r="C21" s="3"/>
      <c r="D21" s="24">
        <f>D12+D19</f>
        <v>1995.7531099999999</v>
      </c>
      <c r="E21" s="3"/>
      <c r="F21" s="24">
        <f>F12+F19</f>
        <v>5074.4927200000002</v>
      </c>
      <c r="G21" s="3"/>
      <c r="H21" s="24">
        <f>+F21-D21</f>
        <v>3078.7396100000005</v>
      </c>
    </row>
    <row r="22" spans="2:8" ht="17.25" thickBot="1" x14ac:dyDescent="0.3">
      <c r="B22" s="15"/>
      <c r="C22" s="3"/>
      <c r="D22" s="16"/>
      <c r="E22" s="3"/>
      <c r="F22" s="16"/>
      <c r="G22" s="3"/>
      <c r="H22" s="16"/>
    </row>
    <row r="23" spans="2:8" ht="17.25" thickBot="1" x14ac:dyDescent="0.3">
      <c r="B23" s="25" t="s">
        <v>17</v>
      </c>
      <c r="C23" s="3"/>
      <c r="D23" s="26">
        <v>-316.03940999999998</v>
      </c>
      <c r="E23" s="3"/>
      <c r="F23" s="26">
        <v>-356.30243999999999</v>
      </c>
      <c r="G23" s="3"/>
      <c r="H23" s="26">
        <f>+F23-D23</f>
        <v>-40.263030000000015</v>
      </c>
    </row>
    <row r="24" spans="2:8" ht="17.25" thickBot="1" x14ac:dyDescent="0.3">
      <c r="B24" s="27"/>
      <c r="C24" s="2"/>
      <c r="D24" s="16"/>
      <c r="E24" s="2"/>
      <c r="F24" s="16"/>
      <c r="G24" s="2"/>
      <c r="H24" s="16"/>
    </row>
    <row r="25" spans="2:8" ht="17.25" thickBot="1" x14ac:dyDescent="0.3">
      <c r="B25" s="28" t="s">
        <v>18</v>
      </c>
      <c r="C25" s="3"/>
      <c r="D25" s="29">
        <v>726.07787999999994</v>
      </c>
      <c r="E25" s="3"/>
      <c r="F25" s="29">
        <v>2154.9887000000003</v>
      </c>
      <c r="G25" s="3"/>
      <c r="H25" s="29">
        <f>+F25-D25</f>
        <v>1428.9108200000005</v>
      </c>
    </row>
    <row r="26" spans="2:8" ht="17.25" thickBot="1" x14ac:dyDescent="0.3">
      <c r="B26" s="27"/>
      <c r="C26" s="3"/>
      <c r="D26" s="16"/>
      <c r="E26" s="3"/>
      <c r="F26" s="16"/>
      <c r="G26" s="3"/>
      <c r="H26" s="16"/>
    </row>
    <row r="27" spans="2:8" ht="17.25" thickBot="1" x14ac:dyDescent="0.3">
      <c r="B27" s="25" t="s">
        <v>19</v>
      </c>
      <c r="C27" s="3"/>
      <c r="D27" s="26">
        <v>135.54</v>
      </c>
      <c r="E27" s="3"/>
      <c r="F27" s="26">
        <v>-127.12012</v>
      </c>
      <c r="G27" s="3"/>
      <c r="H27" s="26">
        <f>+F27-D27</f>
        <v>-262.66012000000001</v>
      </c>
    </row>
    <row r="28" spans="2:8" ht="17.25" thickBot="1" x14ac:dyDescent="0.3">
      <c r="B28" s="27"/>
      <c r="C28" s="3"/>
      <c r="D28" s="16"/>
      <c r="E28" s="3"/>
      <c r="F28" s="16"/>
      <c r="G28" s="3"/>
      <c r="H28" s="16"/>
    </row>
    <row r="29" spans="2:8" ht="17.25" thickBot="1" x14ac:dyDescent="0.3">
      <c r="B29" s="30" t="s">
        <v>20</v>
      </c>
      <c r="C29" s="3"/>
      <c r="D29" s="31">
        <f>+D25+D27</f>
        <v>861.6178799999999</v>
      </c>
      <c r="E29" s="3"/>
      <c r="F29" s="31">
        <f>+F25+F27</f>
        <v>2027.8685800000003</v>
      </c>
      <c r="G29" s="3"/>
      <c r="H29" s="31">
        <f>+F29-D29</f>
        <v>1166.2507000000005</v>
      </c>
    </row>
    <row r="30" spans="2:8" ht="17.25" thickBot="1" x14ac:dyDescent="0.3">
      <c r="C30" s="3"/>
      <c r="E30" s="3"/>
      <c r="G30" s="3"/>
    </row>
    <row r="31" spans="2:8" ht="17.25" thickBot="1" x14ac:dyDescent="0.3">
      <c r="B31" s="25" t="s">
        <v>24</v>
      </c>
      <c r="C31" s="3"/>
      <c r="D31" s="33">
        <v>-420</v>
      </c>
      <c r="E31" s="34"/>
      <c r="F31" s="33">
        <v>-427</v>
      </c>
      <c r="G31" s="34"/>
      <c r="H31" s="26">
        <f>+F31-D31</f>
        <v>-7</v>
      </c>
    </row>
    <row r="32" spans="2:8" ht="16.5" x14ac:dyDescent="0.25">
      <c r="B32" s="27"/>
      <c r="C32" s="2"/>
      <c r="D32" s="16"/>
      <c r="E32" s="3"/>
      <c r="F32" s="16"/>
      <c r="G32" s="3"/>
      <c r="H32" s="16"/>
    </row>
    <row r="33" spans="2:8" ht="16.5" x14ac:dyDescent="0.25">
      <c r="B33" s="27"/>
      <c r="C33" s="27"/>
      <c r="D33" s="27"/>
      <c r="E33" s="27"/>
      <c r="F33" s="27"/>
      <c r="G33" s="27"/>
      <c r="H33" s="27"/>
    </row>
    <row r="34" spans="2:8" ht="16.5" x14ac:dyDescent="0.25">
      <c r="C34" s="3"/>
      <c r="E34" s="3"/>
      <c r="G34" s="3"/>
    </row>
    <row r="35" spans="2:8" ht="16.5" x14ac:dyDescent="0.25">
      <c r="C35" s="3"/>
      <c r="E35" s="3"/>
      <c r="G35" s="3"/>
    </row>
    <row r="36" spans="2:8" ht="16.5" x14ac:dyDescent="0.25">
      <c r="C36" s="3"/>
      <c r="E36" s="3"/>
      <c r="G36" s="3"/>
    </row>
    <row r="37" spans="2:8" ht="16.5" x14ac:dyDescent="0.25">
      <c r="C37" s="3"/>
      <c r="E37" s="3"/>
      <c r="G37" s="3"/>
    </row>
  </sheetData>
  <pageMargins left="0.7" right="0.7" top="0.75" bottom="0.75" header="0.3" footer="0.3"/>
  <customProperties>
    <customPr name="_pios_id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CA8A2-99AF-49FB-809B-ABB74CABA3DD}">
  <dimension ref="B3:H37"/>
  <sheetViews>
    <sheetView showGridLines="0" tabSelected="1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B5" sqref="B5"/>
    </sheetView>
  </sheetViews>
  <sheetFormatPr baseColWidth="10" defaultColWidth="11.42578125" defaultRowHeight="15" x14ac:dyDescent="0.25"/>
  <cols>
    <col min="1" max="1" width="2.85546875" customWidth="1"/>
    <col min="2" max="2" width="43.42578125" bestFit="1" customWidth="1"/>
    <col min="3" max="3" width="2.28515625" customWidth="1"/>
    <col min="5" max="5" width="2.28515625" customWidth="1"/>
    <col min="7" max="7" width="2.28515625" customWidth="1"/>
  </cols>
  <sheetData>
    <row r="3" spans="2:8" ht="16.5" x14ac:dyDescent="0.25">
      <c r="B3" s="1" t="s">
        <v>0</v>
      </c>
      <c r="C3" s="2"/>
      <c r="D3" s="3"/>
      <c r="E3" s="2"/>
      <c r="F3" s="3"/>
      <c r="G3" s="2"/>
      <c r="H3" s="3"/>
    </row>
    <row r="4" spans="2:8" ht="16.5" x14ac:dyDescent="0.25">
      <c r="B4" s="1" t="s">
        <v>25</v>
      </c>
      <c r="C4" s="2"/>
      <c r="D4" s="3"/>
      <c r="E4" s="2"/>
      <c r="F4" s="4"/>
      <c r="G4" s="2"/>
      <c r="H4" s="3"/>
    </row>
    <row r="5" spans="2:8" ht="17.25" thickBot="1" x14ac:dyDescent="0.3">
      <c r="B5" s="3"/>
      <c r="C5" s="4"/>
      <c r="D5" s="3"/>
      <c r="E5" s="4"/>
      <c r="F5" s="4"/>
      <c r="G5" s="4"/>
      <c r="H5" s="3"/>
    </row>
    <row r="6" spans="2:8" ht="30.75" thickBot="1" x14ac:dyDescent="0.3">
      <c r="B6" s="5" t="s">
        <v>2</v>
      </c>
      <c r="C6" s="2"/>
      <c r="D6" s="6" t="s">
        <v>3</v>
      </c>
      <c r="E6" s="2"/>
      <c r="F6" s="6" t="s">
        <v>4</v>
      </c>
      <c r="G6" s="2"/>
      <c r="H6" s="6" t="s">
        <v>23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5</v>
      </c>
      <c r="C8" s="3"/>
      <c r="D8" s="8">
        <v>5091.55</v>
      </c>
      <c r="E8" s="3"/>
      <c r="F8" s="8">
        <v>10125.36</v>
      </c>
      <c r="G8" s="3"/>
      <c r="H8" s="8">
        <f>+F8-D8</f>
        <v>5033.8100000000004</v>
      </c>
    </row>
    <row r="9" spans="2:8" ht="16.5" x14ac:dyDescent="0.25">
      <c r="B9" s="9" t="s">
        <v>6</v>
      </c>
      <c r="C9" s="3"/>
      <c r="D9" s="10">
        <v>-358.06</v>
      </c>
      <c r="E9" s="3"/>
      <c r="F9" s="10">
        <v>-809.17</v>
      </c>
      <c r="G9" s="3"/>
      <c r="H9" s="10">
        <f t="shared" ref="H9:H12" si="0">+F9-D9</f>
        <v>-451.10999999999996</v>
      </c>
    </row>
    <row r="10" spans="2:8" ht="16.5" x14ac:dyDescent="0.25">
      <c r="B10" s="11" t="s">
        <v>7</v>
      </c>
      <c r="C10" s="3"/>
      <c r="D10" s="12">
        <f>+D8+D9</f>
        <v>4733.49</v>
      </c>
      <c r="E10" s="3"/>
      <c r="F10" s="12">
        <f>+F8+F9</f>
        <v>9316.19</v>
      </c>
      <c r="G10" s="3"/>
      <c r="H10" s="12">
        <f t="shared" si="0"/>
        <v>4582.7000000000007</v>
      </c>
    </row>
    <row r="11" spans="2:8" ht="16.5" x14ac:dyDescent="0.25">
      <c r="B11" s="9" t="s">
        <v>8</v>
      </c>
      <c r="C11" s="3"/>
      <c r="D11" s="10">
        <v>150.50991999999999</v>
      </c>
      <c r="E11" s="3"/>
      <c r="F11" s="10">
        <v>6.6820000000000004</v>
      </c>
      <c r="G11" s="3"/>
      <c r="H11" s="10">
        <f t="shared" si="0"/>
        <v>-143.82792000000001</v>
      </c>
    </row>
    <row r="12" spans="2:8" ht="17.25" thickBot="1" x14ac:dyDescent="0.3">
      <c r="B12" s="13" t="s">
        <v>9</v>
      </c>
      <c r="C12" s="1"/>
      <c r="D12" s="14">
        <f>D10+D11</f>
        <v>4883.9999200000002</v>
      </c>
      <c r="E12" s="1"/>
      <c r="F12" s="14">
        <f>F10+F11</f>
        <v>9322.8720000000012</v>
      </c>
      <c r="G12" s="1"/>
      <c r="H12" s="14">
        <f t="shared" si="0"/>
        <v>4438.872080000001</v>
      </c>
    </row>
    <row r="13" spans="2:8" ht="17.25" thickBot="1" x14ac:dyDescent="0.3">
      <c r="B13" s="15"/>
      <c r="C13" s="1"/>
      <c r="D13" s="16"/>
      <c r="E13" s="1"/>
      <c r="F13" s="16"/>
      <c r="G13" s="1"/>
      <c r="H13" s="16"/>
    </row>
    <row r="14" spans="2:8" ht="16.5" x14ac:dyDescent="0.25">
      <c r="B14" s="7" t="s">
        <v>10</v>
      </c>
      <c r="C14" s="3"/>
      <c r="D14" s="8">
        <v>-44.055999999999997</v>
      </c>
      <c r="E14" s="3"/>
      <c r="F14" s="8">
        <v>-36.17</v>
      </c>
      <c r="G14" s="3"/>
      <c r="H14" s="8">
        <f t="shared" ref="H14:H19" si="1">+F14-D14</f>
        <v>7.8859999999999957</v>
      </c>
    </row>
    <row r="15" spans="2:8" ht="16.5" x14ac:dyDescent="0.25">
      <c r="B15" s="9" t="s">
        <v>11</v>
      </c>
      <c r="C15" s="2"/>
      <c r="D15" s="10">
        <v>-60.393000000000001</v>
      </c>
      <c r="E15" s="2"/>
      <c r="F15" s="10">
        <v>-137.11600000000001</v>
      </c>
      <c r="G15" s="2"/>
      <c r="H15" s="10">
        <f t="shared" si="1"/>
        <v>-76.723000000000013</v>
      </c>
    </row>
    <row r="16" spans="2:8" ht="16.5" x14ac:dyDescent="0.25">
      <c r="B16" s="17" t="s">
        <v>12</v>
      </c>
      <c r="C16" s="3"/>
      <c r="D16" s="18">
        <f>-1016.881-0.421</f>
        <v>-1017.302</v>
      </c>
      <c r="E16" s="3"/>
      <c r="F16" s="18">
        <f>-1193.224-1.617</f>
        <v>-1194.8409999999999</v>
      </c>
      <c r="G16" s="3"/>
      <c r="H16" s="18">
        <f t="shared" si="1"/>
        <v>-177.53899999999987</v>
      </c>
    </row>
    <row r="17" spans="2:8" ht="16.5" x14ac:dyDescent="0.25">
      <c r="B17" s="9" t="s">
        <v>13</v>
      </c>
      <c r="C17" s="3"/>
      <c r="D17" s="10">
        <v>-1166.127</v>
      </c>
      <c r="E17" s="3"/>
      <c r="F17" s="10">
        <v>-1011.562</v>
      </c>
      <c r="G17" s="3"/>
      <c r="H17" s="10">
        <f t="shared" si="1"/>
        <v>154.56499999999994</v>
      </c>
    </row>
    <row r="18" spans="2:8" ht="16.5" x14ac:dyDescent="0.25">
      <c r="B18" s="17" t="s">
        <v>14</v>
      </c>
      <c r="C18" s="3"/>
      <c r="D18" s="18">
        <v>-44.274000000000001</v>
      </c>
      <c r="E18" s="3"/>
      <c r="F18" s="18">
        <f>-224.535-1.097-16.545</f>
        <v>-242.17700000000002</v>
      </c>
      <c r="G18" s="3"/>
      <c r="H18" s="18">
        <f t="shared" si="1"/>
        <v>-197.90300000000002</v>
      </c>
    </row>
    <row r="19" spans="2:8" ht="17.25" thickBot="1" x14ac:dyDescent="0.3">
      <c r="B19" s="19" t="s">
        <v>15</v>
      </c>
      <c r="C19" s="3"/>
      <c r="D19" s="20">
        <f>D14+D15+D16+D17+D18</f>
        <v>-2332.1519999999996</v>
      </c>
      <c r="E19" s="3"/>
      <c r="F19" s="20">
        <f>F14+F15+F16+F17+F18</f>
        <v>-2621.866</v>
      </c>
      <c r="G19" s="3"/>
      <c r="H19" s="20">
        <f t="shared" si="1"/>
        <v>-289.7140000000004</v>
      </c>
    </row>
    <row r="20" spans="2:8" ht="17.25" thickBot="1" x14ac:dyDescent="0.3">
      <c r="B20" s="21"/>
      <c r="C20" s="3"/>
      <c r="D20" s="22"/>
      <c r="E20" s="3"/>
      <c r="F20" s="22"/>
      <c r="G20" s="3"/>
      <c r="H20" s="22"/>
    </row>
    <row r="21" spans="2:8" ht="17.25" thickBot="1" x14ac:dyDescent="0.3">
      <c r="B21" s="23" t="s">
        <v>16</v>
      </c>
      <c r="C21" s="3"/>
      <c r="D21" s="24">
        <f>+D12+D19</f>
        <v>2551.8479200000006</v>
      </c>
      <c r="E21" s="3"/>
      <c r="F21" s="24">
        <f>+F12+F19</f>
        <v>6701.0060000000012</v>
      </c>
      <c r="G21" s="3"/>
      <c r="H21" s="24">
        <f>+F21-D21</f>
        <v>4149.1580800000011</v>
      </c>
    </row>
    <row r="22" spans="2:8" ht="17.25" thickBot="1" x14ac:dyDescent="0.3">
      <c r="B22" s="15"/>
      <c r="C22" s="3"/>
      <c r="D22" s="16"/>
      <c r="E22" s="3"/>
      <c r="F22" s="16"/>
      <c r="G22" s="3"/>
      <c r="H22" s="16"/>
    </row>
    <row r="23" spans="2:8" ht="17.25" thickBot="1" x14ac:dyDescent="0.3">
      <c r="B23" s="25" t="s">
        <v>17</v>
      </c>
      <c r="C23" s="3"/>
      <c r="D23" s="26">
        <v>-421.38600000000002</v>
      </c>
      <c r="E23" s="3"/>
      <c r="F23" s="26">
        <v>-574.11500000000001</v>
      </c>
      <c r="G23" s="3"/>
      <c r="H23" s="26">
        <f>+F23-D23</f>
        <v>-152.72899999999998</v>
      </c>
    </row>
    <row r="24" spans="2:8" ht="17.25" thickBot="1" x14ac:dyDescent="0.3">
      <c r="B24" s="27"/>
      <c r="C24" s="2"/>
      <c r="D24" s="16"/>
      <c r="E24" s="2"/>
      <c r="F24" s="16"/>
      <c r="G24" s="2"/>
      <c r="H24" s="16"/>
    </row>
    <row r="25" spans="2:8" ht="17.25" thickBot="1" x14ac:dyDescent="0.3">
      <c r="B25" s="28" t="s">
        <v>18</v>
      </c>
      <c r="C25" s="3"/>
      <c r="D25" s="29">
        <f>+D21+D23</f>
        <v>2130.4619200000006</v>
      </c>
      <c r="E25" s="3"/>
      <c r="F25" s="29">
        <f>+F21+F23</f>
        <v>6126.8910000000014</v>
      </c>
      <c r="G25" s="3"/>
      <c r="H25" s="29">
        <f>+F25-D25</f>
        <v>3996.4290800000008</v>
      </c>
    </row>
    <row r="26" spans="2:8" ht="17.25" thickBot="1" x14ac:dyDescent="0.3">
      <c r="B26" s="27"/>
      <c r="C26" s="3"/>
      <c r="D26" s="16"/>
      <c r="E26" s="3"/>
      <c r="F26" s="16"/>
      <c r="G26" s="3"/>
      <c r="H26" s="16"/>
    </row>
    <row r="27" spans="2:8" ht="17.25" thickBot="1" x14ac:dyDescent="0.3">
      <c r="B27" s="25" t="s">
        <v>19</v>
      </c>
      <c r="C27" s="3"/>
      <c r="D27" s="26">
        <v>180.72</v>
      </c>
      <c r="E27" s="3"/>
      <c r="F27" s="26">
        <v>-131.953</v>
      </c>
      <c r="G27" s="3"/>
      <c r="H27" s="26">
        <f>+F27-D27</f>
        <v>-312.673</v>
      </c>
    </row>
    <row r="28" spans="2:8" ht="17.25" thickBot="1" x14ac:dyDescent="0.3">
      <c r="B28" s="27"/>
      <c r="C28" s="3"/>
      <c r="D28" s="16"/>
      <c r="E28" s="3"/>
      <c r="F28" s="16"/>
      <c r="G28" s="3"/>
      <c r="H28" s="16"/>
    </row>
    <row r="29" spans="2:8" ht="17.25" thickBot="1" x14ac:dyDescent="0.3">
      <c r="B29" s="30" t="s">
        <v>20</v>
      </c>
      <c r="C29" s="3"/>
      <c r="D29" s="31">
        <f>+D25+D27</f>
        <v>2311.1819200000004</v>
      </c>
      <c r="E29" s="3"/>
      <c r="F29" s="31">
        <f>+F25+F27</f>
        <v>5994.938000000001</v>
      </c>
      <c r="G29" s="3"/>
      <c r="H29" s="31">
        <f>+F29-D29</f>
        <v>3683.7560800000006</v>
      </c>
    </row>
    <row r="30" spans="2:8" ht="17.25" thickBot="1" x14ac:dyDescent="0.3">
      <c r="C30" s="3"/>
      <c r="E30" s="3"/>
      <c r="G30" s="3"/>
    </row>
    <row r="31" spans="2:8" ht="17.25" thickBot="1" x14ac:dyDescent="0.3">
      <c r="B31" s="25" t="s">
        <v>24</v>
      </c>
      <c r="C31" s="3"/>
      <c r="D31" s="26">
        <v>-420.1</v>
      </c>
      <c r="E31" s="3"/>
      <c r="F31" s="26">
        <f>-646.69-55.79</f>
        <v>-702.48</v>
      </c>
      <c r="G31" s="3"/>
      <c r="H31" s="26">
        <f>+F31-D31</f>
        <v>-282.38</v>
      </c>
    </row>
    <row r="32" spans="2:8" ht="16.5" x14ac:dyDescent="0.25">
      <c r="B32" s="27"/>
      <c r="C32" s="2"/>
      <c r="D32" s="16"/>
      <c r="E32" s="3"/>
      <c r="F32" s="16"/>
      <c r="G32" s="3"/>
      <c r="H32" s="16"/>
    </row>
    <row r="33" spans="2:8" ht="16.5" x14ac:dyDescent="0.25">
      <c r="B33" s="27"/>
      <c r="C33" s="27"/>
      <c r="D33" s="27"/>
      <c r="E33" s="27"/>
      <c r="F33" s="27"/>
      <c r="G33" s="27"/>
      <c r="H33" s="27"/>
    </row>
    <row r="34" spans="2:8" ht="16.5" x14ac:dyDescent="0.25">
      <c r="C34" s="3"/>
      <c r="E34" s="3"/>
      <c r="G34" s="3"/>
    </row>
    <row r="35" spans="2:8" ht="16.5" x14ac:dyDescent="0.25">
      <c r="C35" s="3"/>
      <c r="E35" s="3"/>
      <c r="G35" s="3"/>
    </row>
    <row r="36" spans="2:8" ht="16.5" x14ac:dyDescent="0.25">
      <c r="C36" s="3"/>
      <c r="E36" s="3"/>
      <c r="G36" s="3"/>
    </row>
    <row r="37" spans="2:8" ht="16.5" x14ac:dyDescent="0.25">
      <c r="C37" s="3"/>
      <c r="E37" s="3"/>
      <c r="G37" s="3"/>
    </row>
  </sheetData>
  <pageMargins left="0.7" right="0.7" top="0.75" bottom="0.75" header="0.3" footer="0.3"/>
  <customProperties>
    <customPr name="_pios_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levant_x003f_ xmlns="ba4a8b2d-f9e9-4760-b2dc-1913ef99576b">false</Rellevant_x003f_>
    <Transversal xmlns="ba4a8b2d-f9e9-4760-b2dc-1913ef99576b">false</Transversal>
    <g3a6d4b68bfc45af9fc987c149b74f4e xmlns="ba4a8b2d-f9e9-4760-b2dc-1913ef99576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Doc. Informació Externa a CGPAI</TermName>
          <TermId xmlns="http://schemas.microsoft.com/office/infopath/2007/PartnerControls">e219352f-eade-4128-855f-924bab93c057</TermId>
        </TermInfo>
      </Terms>
    </g3a6d4b68bfc45af9fc987c149b74f4e>
    <Responsable_x0020_extern xmlns="ba4a8b2d-f9e9-4760-b2dc-1913ef99576b" xsi:nil="true"/>
    <Caràcter xmlns="ba4a8b2d-f9e9-4760-b2dc-1913ef99576b">Definitiu</Caràcter>
    <TaxCatchAll xmlns="ba4a8b2d-f9e9-4760-b2dc-1913ef99576b">
      <Value>55</Value>
      <Value>40</Value>
      <Value>49</Value>
    </TaxCatchAll>
    <Any xmlns="ba4a8b2d-f9e9-4760-b2dc-1913ef99576b">2022</Any>
    <Responsable_x0020_intern xmlns="ba4a8b2d-f9e9-4760-b2dc-1913ef99576b">
      <UserInfo>
        <DisplayName>i:0#.f|membership|nfont@tmb.cat,#i:0#.f|membership|nfont@tmb.cat,#nfont@tmb.cat,#,#Font Lopez, Nuria,#,#PRESSUPOSTOS I AUDITORIA INTERNA,#RESP. PRESSUPOST DESPESA / INVERSIONS</DisplayName>
        <AccountId>40</AccountId>
        <AccountType/>
      </UserInfo>
      <UserInfo>
        <DisplayName>i:0#.f|membership|agonzalezg@tmb.cat,#i:0#.f|membership|agonzalezg@tmb.cat,#agonzalezg@tmb.cat,#,#Gonzalez Gomez, Alejandro,#,#PRESSUPOSTOS I AUDITORIA INTERNA,#COORD/A. PRESSUPOST D'INVERSIONS</DisplayName>
        <AccountId>41</AccountId>
        <AccountType/>
      </UserInfo>
    </Responsable_x0020_intern>
    <Novetat_x003f_ xmlns="ba4a8b2d-f9e9-4760-b2dc-1913ef99576b">false</Novetat_x003f_>
    <b1a76a3bc43a413587550154ac1e9847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Controlling</TermName>
          <TermId xmlns="http://schemas.microsoft.com/office/infopath/2007/PartnerControls">3a8225eb-92cd-4e9d-9bea-a2897f63bcb2</TermId>
        </TermInfo>
      </Terms>
    </b1a76a3bc43a413587550154ac1e9847>
    <ce8959d55c8946f5970c14240632b804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TMB</TermName>
          <TermId xmlns="http://schemas.microsoft.com/office/infopath/2007/PartnerControls">8e339661-2085-41e6-bb0a-8c45f6f5dc0b</TermId>
        </TermInfo>
      </Terms>
    </ce8959d55c8946f5970c14240632b804>
    <SharedWithUsers xmlns="163d10ad-755f-44cb-b101-7978cf7c92e2">
      <UserInfo>
        <DisplayName>Granados Orcero, Joaquin</DisplayName>
        <AccountId>32</AccountId>
        <AccountType/>
      </UserInfo>
      <UserInfo>
        <DisplayName>Martin Garcia, Simon</DisplayName>
        <AccountId>86</AccountId>
        <AccountType/>
      </UserInfo>
      <UserInfo>
        <DisplayName>Rams Riera, Lluis</DisplayName>
        <AccountId>31</AccountId>
        <AccountType/>
      </UserInfo>
      <UserInfo>
        <DisplayName>Gonzalez Gomez, Alejandro</DisplayName>
        <AccountId>41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Press" ma:contentTypeID="0x010100B3582FFBDECA414DA48AD44B32714F14030020EC2FEC6552084A90D74D9843033FBD" ma:contentTypeVersion="13" ma:contentTypeDescription="" ma:contentTypeScope="" ma:versionID="e70dd3296894411662169e894d5d459a">
  <xsd:schema xmlns:xsd="http://www.w3.org/2001/XMLSchema" xmlns:xs="http://www.w3.org/2001/XMLSchema" xmlns:p="http://schemas.microsoft.com/office/2006/metadata/properties" xmlns:ns2="163d10ad-755f-44cb-b101-7978cf7c92e2" xmlns:ns3="ba4a8b2d-f9e9-4760-b2dc-1913ef99576b" xmlns:ns4="c80126cf-c5bd-40ad-b8c8-edef20e56b02" targetNamespace="http://schemas.microsoft.com/office/2006/metadata/properties" ma:root="true" ma:fieldsID="c3aca5765a655cb45745c0fa62d73c53" ns2:_="" ns3:_="" ns4:_="">
    <xsd:import namespace="163d10ad-755f-44cb-b101-7978cf7c92e2"/>
    <xsd:import namespace="ba4a8b2d-f9e9-4760-b2dc-1913ef99576b"/>
    <xsd:import namespace="c80126cf-c5bd-40ad-b8c8-edef20e56b02"/>
    <xsd:element name="properties">
      <xsd:complexType>
        <xsd:sequence>
          <xsd:element name="documentManagement">
            <xsd:complexType>
              <xsd:all>
                <xsd:element ref="ns3:Any"/>
                <xsd:element ref="ns3:Responsable_x0020_intern"/>
                <xsd:element ref="ns3:Responsable_x0020_extern" minOccurs="0"/>
                <xsd:element ref="ns3:Caràcter"/>
                <xsd:element ref="ns3:Novetat_x003f_" minOccurs="0"/>
                <xsd:element ref="ns3:Rellevant_x003f_" minOccurs="0"/>
                <xsd:element ref="ns3:Transversal" minOccurs="0"/>
                <xsd:element ref="ns3:g3a6d4b68bfc45af9fc987c149b74f4e" minOccurs="0"/>
                <xsd:element ref="ns3:TaxCatchAll" minOccurs="0"/>
                <xsd:element ref="ns3:TaxCatchAllLabel" minOccurs="0"/>
                <xsd:element ref="ns2:b1a76a3bc43a413587550154ac1e9847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2:ce8959d55c8946f5970c14240632b80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d10ad-755f-44cb-b101-7978cf7c92e2" elementFormDefault="qualified">
    <xsd:import namespace="http://schemas.microsoft.com/office/2006/documentManagement/types"/>
    <xsd:import namespace="http://schemas.microsoft.com/office/infopath/2007/PartnerControls"/>
    <xsd:element name="b1a76a3bc43a413587550154ac1e9847" ma:index="18" ma:taxonomy="true" ma:internalName="b1a76a3bc43a413587550154ac1e9847" ma:taxonomyFieldName="Tem_x00e0_tica_x0020_Press" ma:displayName="Temàtica Press" ma:default="" ma:fieldId="{b1a76a3b-c43a-4135-8755-0154ac1e9847}" ma:sspId="c3f7846d-f0e6-4cc5-afcf-2c5780da8c96" ma:termSetId="2f9f3fe9-8117-4d9c-8659-76bf0762407d" ma:anchorId="c78e6b81-0438-4a57-91df-8d12262fc0ea" ma:open="false" ma:isKeyword="false">
      <xsd:complexType>
        <xsd:sequence>
          <xsd:element ref="pc:Terms" minOccurs="0" maxOccurs="1"/>
        </xsd:sequence>
      </xsd:complexType>
    </xsd:element>
    <xsd:element name="SharedWithUsers" ma:index="23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ce8959d55c8946f5970c14240632b804" ma:index="27" ma:taxonomy="true" ma:internalName="ce8959d55c8946f5970c14240632b804" ma:taxonomyFieldName="Subtem_x00e0_tica_x0020_Press" ma:displayName="Subtemàtica Press" ma:default="" ma:fieldId="{ce8959d5-5c89-46f5-970c-14240632b804}" ma:sspId="c3f7846d-f0e6-4cc5-afcf-2c5780da8c96" ma:termSetId="ad98cf9e-ea59-43e1-a5f0-15d8d1427393" ma:anchorId="7d98b4cd-39a2-4ede-858f-cf800bc47a75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a8b2d-f9e9-4760-b2dc-1913ef99576b" elementFormDefault="qualified">
    <xsd:import namespace="http://schemas.microsoft.com/office/2006/documentManagement/types"/>
    <xsd:import namespace="http://schemas.microsoft.com/office/infopath/2007/PartnerControls"/>
    <xsd:element name="Any" ma:index="3" ma:displayName="Any" ma:decimals="0" ma:internalName="Any" ma:percentage="FALSE">
      <xsd:simpleType>
        <xsd:restriction base="dms:Number">
          <xsd:maxInclusive value="2500"/>
          <xsd:minInclusive value="2000"/>
        </xsd:restriction>
      </xsd:simpleType>
    </xsd:element>
    <xsd:element name="Responsable_x0020_intern" ma:index="4" ma:displayName="Autor/Responsable" ma:list="UserInfo" ma:SharePointGroup="0" ma:internalName="Responsable_x0020_inter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able_x0020_extern" ma:index="5" nillable="true" ma:displayName="Col·laboradors externs" ma:internalName="Responsable_x0020_extern">
      <xsd:simpleType>
        <xsd:restriction base="dms:Text">
          <xsd:maxLength value="50"/>
        </xsd:restriction>
      </xsd:simpleType>
    </xsd:element>
    <xsd:element name="Caràcter" ma:index="7" ma:displayName="Caràcter" ma:default="Definitiu" ma:format="RadioButtons" ma:internalName="Car_x00e0_cter">
      <xsd:simpleType>
        <xsd:restriction base="dms:Choice">
          <xsd:enumeration value="De treball"/>
          <xsd:enumeration value="Proposta"/>
          <xsd:enumeration value="Definitiu"/>
        </xsd:restriction>
      </xsd:simpleType>
    </xsd:element>
    <xsd:element name="Novetat_x003f_" ma:index="8" nillable="true" ma:displayName="Novetat?" ma:default="0" ma:internalName="Novetat_x003F_">
      <xsd:simpleType>
        <xsd:restriction base="dms:Boolean"/>
      </xsd:simpleType>
    </xsd:element>
    <xsd:element name="Rellevant_x003f_" ma:index="9" nillable="true" ma:displayName="Rellevant?" ma:default="0" ma:internalName="Rellevant_x003F_">
      <xsd:simpleType>
        <xsd:restriction base="dms:Boolean"/>
      </xsd:simpleType>
    </xsd:element>
    <xsd:element name="Transversal" ma:index="10" nillable="true" ma:displayName="Transversal" ma:default="0" ma:internalName="Transversal">
      <xsd:simpleType>
        <xsd:restriction base="dms:Boolean"/>
      </xsd:simpleType>
    </xsd:element>
    <xsd:element name="g3a6d4b68bfc45af9fc987c149b74f4e" ma:index="14" ma:taxonomy="true" ma:internalName="g3a6d4b68bfc45af9fc987c149b74f4e" ma:taxonomyFieldName="Tipus_x0020_documental" ma:displayName="Tipus documental" ma:default="" ma:fieldId="{03a6d4b6-8bfc-45af-9fc9-87c149b74f4e}" ma:sspId="c3f7846d-f0e6-4cc5-afcf-2c5780da8c96" ma:termSetId="2c120d2a-9ad7-478a-b0eb-8c192d73a9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Columna global de taxonomía" ma:hidden="true" ma:list="{d69e92f9-bb27-4839-a96e-a5b2b92d7c74}" ma:internalName="TaxCatchAll" ma:showField="CatchAllData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Columna global de taxonomía1" ma:hidden="true" ma:list="{d69e92f9-bb27-4839-a96e-a5b2b92d7c74}" ma:internalName="TaxCatchAllLabel" ma:readOnly="true" ma:showField="CatchAllDataLabel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126cf-c5bd-40ad-b8c8-edef20e56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Tipus de contingut"/>
        <xsd:element ref="dc:title" minOccurs="0" maxOccurs="1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D1A22E-C98E-4B41-814D-64D652A12352}">
  <ds:schemaRefs>
    <ds:schemaRef ds:uri="c80126cf-c5bd-40ad-b8c8-edef20e56b02"/>
    <ds:schemaRef ds:uri="163d10ad-755f-44cb-b101-7978cf7c92e2"/>
    <ds:schemaRef ds:uri="ba4a8b2d-f9e9-4760-b2dc-1913ef99576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91B13C-CE4B-40CF-AA05-A634DE90BF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507E9D-9C17-4011-8DC8-1302F4D92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3d10ad-755f-44cb-b101-7978cf7c92e2"/>
    <ds:schemaRef ds:uri="ba4a8b2d-f9e9-4760-b2dc-1913ef99576b"/>
    <ds:schemaRef ds:uri="c80126cf-c5bd-40ad-b8c8-edef20e56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1T</vt:lpstr>
      <vt:lpstr>2T</vt:lpstr>
      <vt:lpstr>3T</vt:lpstr>
      <vt:lpstr>4T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Font Lopez, Nuria</dc:creator>
  <cp:keywords/>
  <dc:description/>
  <cp:lastModifiedBy>Santateresa i Gomez, Sergi</cp:lastModifiedBy>
  <cp:revision/>
  <dcterms:created xsi:type="dcterms:W3CDTF">2022-10-21T08:08:39Z</dcterms:created>
  <dcterms:modified xsi:type="dcterms:W3CDTF">2023-07-13T11:03:17Z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0x010100B3582FFBDECA414DA48AD44B32714F14030020EC2FEC6552084A90D74D9843033FBD</vt:lpwstr>
  </property>
  <property fmtid="{D5CDD505-2E9C-101B-9397-08002B2CF9AE}" pid="3" name="Temàtica Press">
    <vt:lpwstr>55;#Controlling|3a8225eb-92cd-4e9d-9bea-a2897f63bcb2</vt:lpwstr>
  </property>
  <property fmtid="{D5CDD505-2E9C-101B-9397-08002B2CF9AE}" pid="4" name="Tem_x00e0_tica">
    <vt:lpwstr/>
  </property>
  <property fmtid="{D5CDD505-2E9C-101B-9397-08002B2CF9AE}" pid="5" name="bb42a4b3e7794dbc9f0a03592e3e46f0">
    <vt:lpwstr/>
  </property>
  <property fmtid="{D5CDD505-2E9C-101B-9397-08002B2CF9AE}" pid="6" name="Subtemàtica Press">
    <vt:lpwstr>49;#TMB|8e339661-2085-41e6-bb0a-8c45f6f5dc0b</vt:lpwstr>
  </property>
  <property fmtid="{D5CDD505-2E9C-101B-9397-08002B2CF9AE}" pid="7" name="Tipus documental">
    <vt:lpwstr>40;#Doc. Informació Externa a CGPAI|e219352f-eade-4128-855f-924bab93c057</vt:lpwstr>
  </property>
  <property fmtid="{D5CDD505-2E9C-101B-9397-08002B2CF9AE}" pid="8" name="Temàtica">
    <vt:lpwstr/>
  </property>
</Properties>
</file>