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9. Estat Portal Transparència\03. Informació Econòmica\3.Pressupostos\03. Pressupostos per societats\07. Seguiment dels pressupostos\"/>
    </mc:Choice>
  </mc:AlternateContent>
  <xr:revisionPtr revIDLastSave="0" documentId="13_ncr:1_{C43EAC5C-D3EA-4739-8F70-804297C0D762}" xr6:coauthVersionLast="36" xr6:coauthVersionMax="36" xr10:uidLastSave="{00000000-0000-0000-0000-000000000000}"/>
  <bookViews>
    <workbookView xWindow="0" yWindow="0" windowWidth="28800" windowHeight="11625" activeTab="3" xr2:uid="{3468A711-F9B9-4784-BEAA-21B3C3ED6194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4" l="1"/>
  <c r="H33" i="3"/>
  <c r="H34" i="4" l="1"/>
  <c r="D33" i="4"/>
  <c r="F33" i="4"/>
  <c r="D31" i="4" l="1"/>
  <c r="D36" i="4" s="1"/>
  <c r="D23" i="4"/>
  <c r="F23" i="3"/>
  <c r="D23" i="3"/>
  <c r="D27" i="4"/>
  <c r="H33" i="4"/>
  <c r="H29" i="4"/>
  <c r="H25" i="4"/>
  <c r="H20" i="4"/>
  <c r="H19" i="4"/>
  <c r="H18" i="4"/>
  <c r="H17" i="4"/>
  <c r="H16" i="4"/>
  <c r="H14" i="4"/>
  <c r="H13" i="4"/>
  <c r="H12" i="4"/>
  <c r="H11" i="4"/>
  <c r="H10" i="4"/>
  <c r="H9" i="4"/>
  <c r="H8" i="4"/>
  <c r="H35" i="3"/>
  <c r="H29" i="3"/>
  <c r="H23" i="3"/>
  <c r="H21" i="3"/>
  <c r="H20" i="3"/>
  <c r="H19" i="3"/>
  <c r="H18" i="3"/>
  <c r="H17" i="3"/>
  <c r="H16" i="3"/>
  <c r="H14" i="3"/>
  <c r="H13" i="3"/>
  <c r="H12" i="3"/>
  <c r="H11" i="3"/>
  <c r="H10" i="3"/>
  <c r="H9" i="3"/>
  <c r="H8" i="3"/>
  <c r="H33" i="2"/>
  <c r="H31" i="2"/>
  <c r="H29" i="2"/>
  <c r="H27" i="2"/>
  <c r="H25" i="2"/>
  <c r="H23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F21" i="4"/>
  <c r="F23" i="4" s="1"/>
  <c r="F27" i="4" s="1"/>
  <c r="D21" i="4"/>
  <c r="F21" i="3"/>
  <c r="D21" i="3"/>
  <c r="F21" i="2"/>
  <c r="D21" i="2"/>
  <c r="F14" i="4"/>
  <c r="D14" i="4"/>
  <c r="F14" i="3"/>
  <c r="D14" i="3"/>
  <c r="F14" i="2"/>
  <c r="D14" i="2"/>
  <c r="F21" i="1"/>
  <c r="D21" i="1"/>
  <c r="F14" i="1"/>
  <c r="D14" i="1"/>
  <c r="H27" i="4" l="1"/>
  <c r="F31" i="4"/>
  <c r="H21" i="4"/>
  <c r="H23" i="4"/>
  <c r="F36" i="4" l="1"/>
  <c r="H31" i="4"/>
  <c r="H36" i="4" l="1"/>
  <c r="F25" i="3"/>
  <c r="D25" i="3"/>
  <c r="D27" i="3" s="1"/>
  <c r="H27" i="3" l="1"/>
  <c r="D31" i="3"/>
  <c r="D37" i="3" s="1"/>
  <c r="F27" i="3"/>
  <c r="F31" i="3" s="1"/>
  <c r="H25" i="3"/>
  <c r="F23" i="1"/>
  <c r="F27" i="1" s="1"/>
  <c r="F31" i="1" s="1"/>
  <c r="F35" i="1" s="1"/>
  <c r="D23" i="1"/>
  <c r="D27" i="1" s="1"/>
  <c r="D31" i="1" s="1"/>
  <c r="D35" i="1" s="1"/>
  <c r="F23" i="2"/>
  <c r="F27" i="2" s="1"/>
  <c r="F31" i="2" s="1"/>
  <c r="F35" i="2" s="1"/>
  <c r="D23" i="2"/>
  <c r="D27" i="2" s="1"/>
  <c r="H33" i="1"/>
  <c r="F37" i="3" l="1"/>
  <c r="H37" i="3" s="1"/>
  <c r="H31" i="3"/>
  <c r="H31" i="1"/>
  <c r="D31" i="2"/>
  <c r="H35" i="1"/>
  <c r="D35" i="2" l="1"/>
  <c r="H35" i="2" s="1"/>
  <c r="H29" i="1" l="1"/>
  <c r="H27" i="1"/>
  <c r="H25" i="1"/>
  <c r="H23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<sst xmlns="http://schemas.openxmlformats.org/spreadsheetml/2006/main" count="107" uniqueCount="31">
  <si>
    <t>TB, SA</t>
  </si>
  <si>
    <t>COMPTE DE RESULTATS MARÇ 2022</t>
  </si>
  <si>
    <t>(En milers d'euros)</t>
  </si>
  <si>
    <t>Pressupost 2022</t>
  </si>
  <si>
    <t>Real 2022</t>
  </si>
  <si>
    <t>Vendes Brutes</t>
  </si>
  <si>
    <t>Comissions i Ràpels</t>
  </si>
  <si>
    <t>Bossa ATM</t>
  </si>
  <si>
    <t>Vendes netes</t>
  </si>
  <si>
    <t>Ingressos Accessoris a l'explotació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</si>
  <si>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</si>
  <si>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</si>
  <si>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</si>
  <si>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</si>
  <si>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</si>
  <si>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</si>
  <si>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Tributs i Provisions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</si>
  <si>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</si>
  <si>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</si>
  <si>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</si>
  <si>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</si>
  <si>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</si>
  <si>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RESULTAT NET TOTAL</t>
  </si>
  <si>
    <t>Pla de Millora</t>
  </si>
  <si>
    <t>TOTAL NECESSITATS A SUBVENCIONAR</t>
  </si>
  <si>
    <t>COMPTE DE RESULTATS JUNY 2022</t>
  </si>
  <si>
    <t>COMPTE DE RESULTATS SETEMBRE 2022</t>
  </si>
  <si>
    <t>Dif. Real'22 / PPOST'22</t>
  </si>
  <si>
    <t>Aportació a SOC Mobilitat</t>
  </si>
  <si>
    <t>Inversions Totals</t>
  </si>
  <si>
    <t>LIQUIDACIÓ PRESSUPOST DESEMBRE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</si>
</sst>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0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2"/>
      <color theme="0"/>
      <name val="Trebuchet MS"/>
      <family val="2"/>
    </font>
    <font>
      <sz val="11"/>
      <color rgb="FF000000"/>
      <name val="Trebuchet MS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</cellStyleXfs>
  <cellXfs count="60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8" fillId="2" borderId="1" xfId="3" applyNumberFormat="1" applyFont="1" applyFill="1" applyBorder="1" applyAlignment="1">
      <alignment horizontal="center" vertical="center" wrapText="1"/>
    </xf>
    <xf numFmtId="0" fontId="9" fillId="0" borderId="2" xfId="3" applyFont="1" applyBorder="1" applyAlignment="1">
      <alignment vertical="center"/>
    </xf>
    <xf numFmtId="0" fontId="5" fillId="0" borderId="0" xfId="2" applyFont="1" applyAlignment="1">
      <alignment vertical="center"/>
    </xf>
    <xf numFmtId="3" fontId="9" fillId="0" borderId="3" xfId="3" applyNumberFormat="1" applyFont="1" applyBorder="1" applyAlignment="1">
      <alignment vertical="center"/>
    </xf>
    <xf numFmtId="3" fontId="9" fillId="0" borderId="3" xfId="3" applyNumberFormat="1" applyFont="1" applyFill="1" applyBorder="1" applyAlignment="1">
      <alignment vertical="center"/>
    </xf>
    <xf numFmtId="0" fontId="9" fillId="0" borderId="4" xfId="3" applyFont="1" applyBorder="1" applyAlignment="1">
      <alignment vertical="center"/>
    </xf>
    <xf numFmtId="3" fontId="9" fillId="0" borderId="5" xfId="3" applyNumberFormat="1" applyFont="1" applyFill="1" applyBorder="1" applyAlignment="1">
      <alignment vertical="center"/>
    </xf>
    <xf numFmtId="0" fontId="9" fillId="0" borderId="6" xfId="3" applyFont="1" applyBorder="1" applyAlignment="1">
      <alignment vertical="center"/>
    </xf>
    <xf numFmtId="3" fontId="9" fillId="0" borderId="7" xfId="3" applyNumberFormat="1" applyFont="1" applyFill="1" applyBorder="1" applyAlignment="1">
      <alignment vertical="center"/>
    </xf>
    <xf numFmtId="0" fontId="10" fillId="0" borderId="8" xfId="3" applyFont="1" applyBorder="1" applyAlignment="1">
      <alignment vertical="center"/>
    </xf>
    <xf numFmtId="3" fontId="10" fillId="0" borderId="9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0" xfId="3" applyNumberFormat="1" applyFont="1" applyBorder="1" applyAlignment="1">
      <alignment vertical="center"/>
    </xf>
    <xf numFmtId="0" fontId="10" fillId="3" borderId="11" xfId="3" applyFont="1" applyFill="1" applyBorder="1" applyAlignment="1">
      <alignment vertical="center"/>
    </xf>
    <xf numFmtId="3" fontId="10" fillId="3" borderId="12" xfId="3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165" fontId="11" fillId="0" borderId="0" xfId="2" applyNumberFormat="1" applyFont="1" applyFill="1" applyAlignment="1">
      <alignment vertical="center"/>
    </xf>
    <xf numFmtId="0" fontId="9" fillId="0" borderId="13" xfId="3" applyFont="1" applyBorder="1" applyAlignment="1">
      <alignment vertical="center"/>
    </xf>
    <xf numFmtId="3" fontId="9" fillId="0" borderId="7" xfId="3" applyNumberFormat="1" applyFont="1" applyBorder="1" applyAlignment="1">
      <alignment vertical="center"/>
    </xf>
    <xf numFmtId="0" fontId="10" fillId="2" borderId="11" xfId="3" applyFont="1" applyFill="1" applyBorder="1" applyAlignment="1">
      <alignment vertical="center"/>
    </xf>
    <xf numFmtId="3" fontId="10" fillId="2" borderId="12" xfId="3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3" fontId="5" fillId="0" borderId="0" xfId="2" applyNumberFormat="1" applyFont="1" applyAlignment="1">
      <alignment vertical="center"/>
    </xf>
    <xf numFmtId="4" fontId="5" fillId="0" borderId="0" xfId="2" applyNumberFormat="1" applyFont="1" applyAlignment="1">
      <alignment vertical="center"/>
    </xf>
    <xf numFmtId="0" fontId="10" fillId="4" borderId="11" xfId="3" applyFont="1" applyFill="1" applyBorder="1" applyAlignment="1">
      <alignment vertical="center"/>
    </xf>
    <xf numFmtId="3" fontId="10" fillId="4" borderId="1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11" xfId="3" applyFont="1" applyBorder="1" applyAlignment="1">
      <alignment vertical="center"/>
    </xf>
    <xf numFmtId="3" fontId="10" fillId="0" borderId="1" xfId="3" applyNumberFormat="1" applyFont="1" applyBorder="1" applyAlignment="1">
      <alignment vertical="center"/>
    </xf>
    <xf numFmtId="3" fontId="9" fillId="0" borderId="0" xfId="3" applyNumberFormat="1" applyFont="1" applyAlignment="1">
      <alignment vertical="center"/>
    </xf>
    <xf numFmtId="3" fontId="10" fillId="0" borderId="0" xfId="3" applyNumberFormat="1" applyFont="1" applyFill="1" applyBorder="1" applyAlignment="1">
      <alignment vertical="center"/>
    </xf>
    <xf numFmtId="0" fontId="10" fillId="5" borderId="11" xfId="3" applyFont="1" applyFill="1" applyBorder="1" applyAlignment="1">
      <alignment vertical="center" wrapText="1"/>
    </xf>
    <xf numFmtId="3" fontId="10" fillId="5" borderId="1" xfId="4" applyNumberFormat="1" applyFont="1" applyFill="1" applyBorder="1" applyAlignment="1">
      <alignment vertical="center"/>
    </xf>
    <xf numFmtId="0" fontId="2" fillId="0" borderId="0" xfId="0" applyFont="1"/>
    <xf numFmtId="0" fontId="9" fillId="0" borderId="1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0" fontId="0" fillId="0" borderId="0" xfId="0" applyAlignment="1">
      <alignment vertical="center"/>
    </xf>
    <xf numFmtId="4" fontId="8" fillId="0" borderId="0" xfId="5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12" fillId="6" borderId="1" xfId="3" applyFont="1" applyFill="1" applyBorder="1" applyAlignment="1">
      <alignment vertical="center"/>
    </xf>
    <xf numFmtId="3" fontId="12" fillId="6" borderId="1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3" fontId="10" fillId="0" borderId="11" xfId="3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8" fillId="0" borderId="0" xfId="5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3" fontId="0" fillId="0" borderId="0" xfId="0" applyNumberFormat="1"/>
    <xf numFmtId="3" fontId="9" fillId="0" borderId="11" xfId="3" applyNumberFormat="1" applyFont="1" applyBorder="1" applyAlignment="1">
      <alignment vertical="center"/>
    </xf>
    <xf numFmtId="0" fontId="0" fillId="0" borderId="0" xfId="0" applyBorder="1"/>
    <xf numFmtId="0" fontId="14" fillId="0" borderId="0" xfId="0" applyFont="1" applyAlignment="1">
      <alignment vertical="center"/>
    </xf>
  </cellXfs>
  <cellStyles count="6">
    <cellStyle name="Normal" xfId="0" builtinId="0"/>
    <cellStyle name="Normal 10 2 2" xfId="2" xr:uid="{06ECEA64-2414-428D-82C8-151C45D9E23C}"/>
    <cellStyle name="Normal 10 2 4 5" xfId="5" xr:uid="{79A58AD2-175C-4DC9-8232-67EA18DCB6CD}"/>
    <cellStyle name="Normal 2 2 2" xfId="4" xr:uid="{0FA4D029-C097-4EED-86F0-4E961413108A}"/>
    <cellStyle name="Normal 6 2 3 9" xfId="3" xr:uid="{FEFF637F-B3E1-4C9A-A027-95D44513FAF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6F16FEE5-4095-4D99-A85D-42A5F147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31904A3C-D3BF-49D7-B1D2-8197B6B37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EA2C90CF-01C9-47FF-9BAB-A715398C1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488B0F71-9C83-4E47-A286-815F407D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M10103\INetCache\Content.Outlook\0A57MNX3\Tancament%20Comptable%20Set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essitats"/>
      <sheetName val="detall energia"/>
      <sheetName val="CTE. RTATS FMB (conveni)"/>
      <sheetName val="CTE. RTATS TB (conveni)"/>
      <sheetName val="CTE RTATS. TMB (conveni)"/>
      <sheetName val="Comparació PPOST TB (conveni)"/>
      <sheetName val="Comparació PPOST FMB (conveni)"/>
      <sheetName val="Comparació PPOST TMB (conveni)"/>
      <sheetName val="CTE. RTATS FMB"/>
      <sheetName val="CTE. RTATS TB"/>
      <sheetName val="CTE RTATS. TMB"/>
      <sheetName val="Comparació PPOST (TB)"/>
      <sheetName val="Comparació PPOST (FMB)"/>
      <sheetName val="Comparació PPOST (TMB"/>
      <sheetName val="CTE. RTATS PSM"/>
      <sheetName val="CTE. RTATS TMB SL"/>
      <sheetName val="Dem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3">
          <cell r="D73">
            <v>-161184.80137000003</v>
          </cell>
        </row>
        <row r="75">
          <cell r="D75">
            <v>-22665.075710000001</v>
          </cell>
          <cell r="F75">
            <v>-24269.11303</v>
          </cell>
        </row>
        <row r="76">
          <cell r="D76">
            <v>14638.2084</v>
          </cell>
          <cell r="F76">
            <v>10417.923269999999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F596-B390-4ED7-9BEB-F65B783149C2}">
  <sheetPr>
    <pageSetUpPr fitToPage="1"/>
  </sheetPr>
  <dimension ref="B3:H36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1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27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21987.175660000004</v>
      </c>
      <c r="E8" s="8"/>
      <c r="F8" s="9">
        <v>22570.033490000002</v>
      </c>
      <c r="G8" s="8"/>
      <c r="H8" s="10">
        <f t="shared" ref="H8:H14" si="0">+F8-D8</f>
        <v>582.85782999999719</v>
      </c>
    </row>
    <row r="9" spans="2:8" ht="16.5" x14ac:dyDescent="0.25">
      <c r="B9" s="11" t="s">
        <v>6</v>
      </c>
      <c r="C9" s="8"/>
      <c r="D9" s="12">
        <v>-1974.8742100000002</v>
      </c>
      <c r="E9" s="8"/>
      <c r="F9" s="12">
        <v>-1812.8404799999998</v>
      </c>
      <c r="G9" s="8"/>
      <c r="H9" s="12">
        <f t="shared" si="0"/>
        <v>162.03373000000033</v>
      </c>
    </row>
    <row r="10" spans="2:8" ht="16.5" x14ac:dyDescent="0.25">
      <c r="B10" s="13" t="s">
        <v>7</v>
      </c>
      <c r="C10" s="8"/>
      <c r="D10" s="14">
        <v>-6.9548800000000002</v>
      </c>
      <c r="E10" s="8"/>
      <c r="F10" s="14">
        <v>0</v>
      </c>
      <c r="G10" s="8"/>
      <c r="H10" s="14">
        <f t="shared" si="0"/>
        <v>6.9548800000000002</v>
      </c>
    </row>
    <row r="11" spans="2:8" ht="16.5" x14ac:dyDescent="0.25">
      <c r="B11" s="15" t="s">
        <v>8</v>
      </c>
      <c r="C11" s="8"/>
      <c r="D11" s="16">
        <v>20005.346570000005</v>
      </c>
      <c r="E11" s="8"/>
      <c r="F11" s="16">
        <v>20757.193010000003</v>
      </c>
      <c r="G11" s="8"/>
      <c r="H11" s="16">
        <f t="shared" si="0"/>
        <v>751.84643999999753</v>
      </c>
    </row>
    <row r="12" spans="2:8" ht="16.5" x14ac:dyDescent="0.25">
      <c r="B12" s="11" t="s">
        <v>9</v>
      </c>
      <c r="C12" s="1"/>
      <c r="D12" s="17">
        <v>1953.5458799999999</v>
      </c>
      <c r="E12" s="1"/>
      <c r="F12" s="17">
        <v>2318.86031</v>
      </c>
      <c r="G12" s="1"/>
      <c r="H12" s="17">
        <f t="shared" si="0"/>
        <v>365.31443000000013</v>
      </c>
    </row>
    <row r="13" spans="2:8" ht="16.5" x14ac:dyDescent="0.25">
      <c r="B13" s="13" t="s">
        <v>10</v>
      </c>
      <c r="C13" s="1"/>
      <c r="D13" s="18">
        <v>1185.37806</v>
      </c>
      <c r="E13" s="1"/>
      <c r="F13" s="18">
        <v>1188.1405199999999</v>
      </c>
      <c r="G13" s="1"/>
      <c r="H13" s="18">
        <f t="shared" si="0"/>
        <v>2.7624599999999191</v>
      </c>
    </row>
    <row r="14" spans="2:8" ht="17.25" thickBot="1" x14ac:dyDescent="0.3">
      <c r="B14" s="19" t="s">
        <v>11</v>
      </c>
      <c r="C14" s="8"/>
      <c r="D14" s="20">
        <f>+D11+D12+D13</f>
        <v>23144.270510000006</v>
      </c>
      <c r="E14" s="8"/>
      <c r="F14" s="20">
        <f>+F11+F12+F13</f>
        <v>24264.193840000004</v>
      </c>
      <c r="G14" s="8"/>
      <c r="H14" s="20">
        <f t="shared" si="0"/>
        <v>1119.9233299999978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12</v>
      </c>
      <c r="C16" s="8"/>
      <c r="D16" s="9">
        <v>-3010.3986399999999</v>
      </c>
      <c r="E16" s="8"/>
      <c r="F16" s="9">
        <v>-2841.6540799999998</v>
      </c>
      <c r="G16" s="8"/>
      <c r="H16" s="10">
        <f t="shared" ref="H16:H21" si="1">+F16-D16</f>
        <v>168.74456000000009</v>
      </c>
    </row>
    <row r="17" spans="2:8" ht="16.5" x14ac:dyDescent="0.25">
      <c r="B17" s="11" t="s">
        <v>13</v>
      </c>
      <c r="C17" s="8"/>
      <c r="D17" s="17">
        <v>-5577.5815000000002</v>
      </c>
      <c r="E17" s="8"/>
      <c r="F17" s="17">
        <v>-6454.9240300000001</v>
      </c>
      <c r="G17" s="8"/>
      <c r="H17" s="12">
        <f t="shared" si="1"/>
        <v>-877.3425299999999</v>
      </c>
    </row>
    <row r="18" spans="2:8" ht="16.5" x14ac:dyDescent="0.25">
      <c r="B18" s="24" t="s">
        <v>14</v>
      </c>
      <c r="C18" s="8"/>
      <c r="D18" s="25">
        <v>-61709.799240000008</v>
      </c>
      <c r="E18" s="8"/>
      <c r="F18" s="25">
        <v>-62091.633299999994</v>
      </c>
      <c r="G18" s="8"/>
      <c r="H18" s="14">
        <f t="shared" si="1"/>
        <v>-381.83405999998649</v>
      </c>
    </row>
    <row r="19" spans="2:8" ht="16.5" x14ac:dyDescent="0.25">
      <c r="B19" s="11" t="s">
        <v>15</v>
      </c>
      <c r="C19" s="8"/>
      <c r="D19" s="17">
        <v>-11115.175279999999</v>
      </c>
      <c r="E19" s="8"/>
      <c r="F19" s="17">
        <v>-9934.6391199999998</v>
      </c>
      <c r="G19" s="8"/>
      <c r="H19" s="12">
        <f t="shared" si="1"/>
        <v>1180.5361599999997</v>
      </c>
    </row>
    <row r="20" spans="2:8" ht="16.5" x14ac:dyDescent="0.25">
      <c r="B20" s="11" t="s">
        <v>16</v>
      </c>
      <c r="C20" s="8"/>
      <c r="D20" s="17">
        <v>-116.24589</v>
      </c>
      <c r="E20" s="8"/>
      <c r="F20" s="17">
        <v>-35.8504</v>
      </c>
      <c r="G20" s="8"/>
      <c r="H20" s="12">
        <f t="shared" si="1"/>
        <v>80.395489999999995</v>
      </c>
    </row>
    <row r="21" spans="2:8" ht="17.25" thickBot="1" x14ac:dyDescent="0.3">
      <c r="B21" s="26" t="s">
        <v>17</v>
      </c>
      <c r="C21" s="8"/>
      <c r="D21" s="27">
        <f>+D16+D17+D18+D19+D20</f>
        <v>-81529.200550000009</v>
      </c>
      <c r="E21" s="8"/>
      <c r="F21" s="27">
        <f>+F16+F17+F18+F19+F20</f>
        <v>-81358.700929999992</v>
      </c>
      <c r="G21" s="8"/>
      <c r="H21" s="27">
        <f t="shared" si="1"/>
        <v>170.49962000001688</v>
      </c>
    </row>
    <row r="22" spans="2:8" ht="17.25" thickBot="1" x14ac:dyDescent="0.3">
      <c r="B22" s="28"/>
      <c r="C22" s="8"/>
      <c r="D22" s="29"/>
      <c r="E22" s="8"/>
      <c r="F22" s="30"/>
      <c r="G22" s="8"/>
      <c r="H22" s="29"/>
    </row>
    <row r="23" spans="2:8" ht="17.25" thickBot="1" x14ac:dyDescent="0.3">
      <c r="B23" s="31" t="s">
        <v>18</v>
      </c>
      <c r="C23" s="8"/>
      <c r="D23" s="32">
        <f>+D21+D14</f>
        <v>-58384.930040000007</v>
      </c>
      <c r="E23" s="8"/>
      <c r="F23" s="32">
        <f>+F21+F14</f>
        <v>-57094.507089999985</v>
      </c>
      <c r="G23" s="8"/>
      <c r="H23" s="32">
        <f t="shared" ref="H23" si="2">+F23-D23</f>
        <v>1290.422950000022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6" t="s">
        <v>19</v>
      </c>
      <c r="C25" s="8"/>
      <c r="D25" s="27">
        <v>-2631.1377400000001</v>
      </c>
      <c r="E25" s="8"/>
      <c r="F25" s="27">
        <v>-4120.98128</v>
      </c>
      <c r="G25" s="8"/>
      <c r="H25" s="27">
        <f t="shared" ref="H25" si="3">+F25-D25</f>
        <v>-1489.8435399999998</v>
      </c>
    </row>
    <row r="26" spans="2:8" ht="17.25" thickBot="1" x14ac:dyDescent="0.3">
      <c r="B26" s="33"/>
      <c r="C26" s="8"/>
      <c r="D26" s="29"/>
      <c r="E26" s="8"/>
      <c r="F26" s="29"/>
      <c r="G26" s="8"/>
      <c r="H26" s="29"/>
    </row>
    <row r="27" spans="2:8" ht="17.25" thickBot="1" x14ac:dyDescent="0.3">
      <c r="B27" s="34" t="s">
        <v>20</v>
      </c>
      <c r="C27" s="8"/>
      <c r="D27" s="35">
        <f>+D25+D23</f>
        <v>-61016.067780000005</v>
      </c>
      <c r="E27" s="8"/>
      <c r="F27" s="35">
        <f>+F25+F23</f>
        <v>-61215.488369999985</v>
      </c>
      <c r="G27" s="8"/>
      <c r="H27" s="35">
        <f t="shared" ref="H27" si="4">+F27-D27</f>
        <v>-199.42058999997971</v>
      </c>
    </row>
    <row r="28" spans="2:8" ht="17.25" thickBot="1" x14ac:dyDescent="0.3">
      <c r="B28" s="28"/>
      <c r="C28" s="8"/>
      <c r="D28" s="36"/>
      <c r="E28" s="8"/>
      <c r="F28" s="36"/>
      <c r="G28" s="8"/>
      <c r="H28" s="36"/>
    </row>
    <row r="29" spans="2:8" s="40" customFormat="1" ht="17.25" thickBot="1" x14ac:dyDescent="0.3">
      <c r="B29" s="41" t="s">
        <v>21</v>
      </c>
      <c r="C29" s="8"/>
      <c r="D29" s="42">
        <v>-473.80275</v>
      </c>
      <c r="E29" s="8"/>
      <c r="F29" s="42">
        <v>-117.81711999999999</v>
      </c>
      <c r="G29" s="8"/>
      <c r="H29" s="42">
        <f t="shared" ref="H29" si="5">+F29-D29</f>
        <v>355.98563000000001</v>
      </c>
    </row>
    <row r="30" spans="2:8" ht="17.25" thickBot="1" x14ac:dyDescent="0.3">
      <c r="B30" s="33"/>
      <c r="C30" s="8"/>
      <c r="D30" s="37"/>
      <c r="E30" s="8"/>
      <c r="F30" s="37"/>
      <c r="G30" s="8"/>
      <c r="H30" s="37"/>
    </row>
    <row r="31" spans="2:8" ht="17.25" thickBot="1" x14ac:dyDescent="0.3">
      <c r="B31" s="38" t="s">
        <v>22</v>
      </c>
      <c r="C31" s="8"/>
      <c r="D31" s="39">
        <f>+D29+D27</f>
        <v>-61489.870530000007</v>
      </c>
      <c r="E31" s="8"/>
      <c r="F31" s="39">
        <f>+F29+F27</f>
        <v>-61333.305489999984</v>
      </c>
      <c r="G31" s="8"/>
      <c r="H31" s="39">
        <f t="shared" ref="H31" si="6">+F31-D31</f>
        <v>156.56504000002315</v>
      </c>
    </row>
    <row r="33" spans="2:8" ht="17.25" hidden="1" thickBot="1" x14ac:dyDescent="0.3">
      <c r="B33" s="34" t="s">
        <v>23</v>
      </c>
      <c r="C33" s="8"/>
      <c r="D33" s="35">
        <v>-3203.0722599999999</v>
      </c>
      <c r="E33" s="8"/>
      <c r="F33" s="35">
        <v>-5696.34872</v>
      </c>
      <c r="G33" s="8"/>
      <c r="H33" s="35">
        <f t="shared" ref="H33" si="7">F33-D33</f>
        <v>-2493.27646</v>
      </c>
    </row>
    <row r="34" spans="2:8" x14ac:dyDescent="0.25">
      <c r="B34" s="43"/>
      <c r="C34" s="44"/>
      <c r="D34" s="43"/>
      <c r="E34" s="45"/>
      <c r="F34" s="43"/>
      <c r="G34" s="45"/>
      <c r="H34" s="43"/>
    </row>
    <row r="35" spans="2:8" ht="18.75" hidden="1" thickBot="1" x14ac:dyDescent="0.3">
      <c r="B35" s="46" t="s">
        <v>24</v>
      </c>
      <c r="C35" s="44"/>
      <c r="D35" s="47">
        <f>+D33+D31</f>
        <v>-64692.942790000008</v>
      </c>
      <c r="E35" s="45"/>
      <c r="F35" s="47">
        <f>+F33+F31</f>
        <v>-67029.654209999979</v>
      </c>
      <c r="G35" s="45"/>
      <c r="H35" s="47">
        <f>F35-D35</f>
        <v>-2336.7114199999705</v>
      </c>
    </row>
    <row r="36" spans="2:8" x14ac:dyDescent="0.25">
      <c r="B36" s="45"/>
      <c r="C36" s="45"/>
      <c r="D36" s="45"/>
      <c r="E36" s="45"/>
      <c r="F36" s="45"/>
      <c r="G36" s="45"/>
      <c r="H36" s="45"/>
    </row>
  </sheetData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DEC3-56DD-4655-BFC9-88630C97DD23}">
  <sheetPr>
    <pageSetUpPr fitToPage="1"/>
  </sheetPr>
  <dimension ref="B3:H36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25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27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48222.422550000003</v>
      </c>
      <c r="E8" s="8"/>
      <c r="F8" s="9">
        <v>54947.502220000002</v>
      </c>
      <c r="G8" s="8"/>
      <c r="H8" s="10">
        <f t="shared" ref="H8:H14" si="0">+F8-D8</f>
        <v>6725.0796699999992</v>
      </c>
    </row>
    <row r="9" spans="2:8" ht="16.5" x14ac:dyDescent="0.25">
      <c r="B9" s="11" t="s">
        <v>6</v>
      </c>
      <c r="C9" s="8"/>
      <c r="D9" s="12">
        <v>-4579.6526199999998</v>
      </c>
      <c r="E9" s="8"/>
      <c r="F9" s="12">
        <v>-5028.43127</v>
      </c>
      <c r="G9" s="8"/>
      <c r="H9" s="12">
        <f t="shared" si="0"/>
        <v>-448.7786500000002</v>
      </c>
    </row>
    <row r="10" spans="2:8" ht="16.5" x14ac:dyDescent="0.25">
      <c r="B10" s="13" t="s">
        <v>7</v>
      </c>
      <c r="C10" s="8"/>
      <c r="D10" s="14">
        <v>-14.62458</v>
      </c>
      <c r="E10" s="8"/>
      <c r="F10" s="14">
        <v>937.35332999999991</v>
      </c>
      <c r="G10" s="8"/>
      <c r="H10" s="14">
        <f t="shared" si="0"/>
        <v>951.97790999999995</v>
      </c>
    </row>
    <row r="11" spans="2:8" ht="16.5" x14ac:dyDescent="0.25">
      <c r="B11" s="15" t="s">
        <v>8</v>
      </c>
      <c r="C11" s="8"/>
      <c r="D11" s="16">
        <v>43628.145350000006</v>
      </c>
      <c r="E11" s="8"/>
      <c r="F11" s="16">
        <v>50856.424279999999</v>
      </c>
      <c r="G11" s="8"/>
      <c r="H11" s="16">
        <f t="shared" si="0"/>
        <v>7228.2789299999931</v>
      </c>
    </row>
    <row r="12" spans="2:8" ht="16.5" x14ac:dyDescent="0.25">
      <c r="B12" s="11" t="s">
        <v>9</v>
      </c>
      <c r="C12" s="1"/>
      <c r="D12" s="17">
        <v>3971.5504300000002</v>
      </c>
      <c r="E12" s="1"/>
      <c r="F12" s="17">
        <v>4788.0925800000014</v>
      </c>
      <c r="G12" s="1"/>
      <c r="H12" s="17">
        <f t="shared" si="0"/>
        <v>816.54215000000113</v>
      </c>
    </row>
    <row r="13" spans="2:8" ht="16.5" x14ac:dyDescent="0.25">
      <c r="B13" s="13" t="s">
        <v>10</v>
      </c>
      <c r="C13" s="1"/>
      <c r="D13" s="18">
        <v>2370.75612</v>
      </c>
      <c r="E13" s="1"/>
      <c r="F13" s="18">
        <v>2372.32026</v>
      </c>
      <c r="G13" s="1"/>
      <c r="H13" s="18">
        <f t="shared" si="0"/>
        <v>1.5641399999999521</v>
      </c>
    </row>
    <row r="14" spans="2:8" ht="17.25" thickBot="1" x14ac:dyDescent="0.3">
      <c r="B14" s="19" t="s">
        <v>11</v>
      </c>
      <c r="C14" s="8"/>
      <c r="D14" s="20">
        <f>+D11+D12+D13</f>
        <v>49970.451900000007</v>
      </c>
      <c r="E14" s="8"/>
      <c r="F14" s="20">
        <f>+F11+F12+F13</f>
        <v>58016.837120000004</v>
      </c>
      <c r="G14" s="8"/>
      <c r="H14" s="20">
        <f t="shared" si="0"/>
        <v>8046.3852199999965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12</v>
      </c>
      <c r="C16" s="8"/>
      <c r="D16" s="9">
        <v>-5542.4394199999997</v>
      </c>
      <c r="E16" s="8"/>
      <c r="F16" s="9">
        <v>-5661.8266599999997</v>
      </c>
      <c r="G16" s="8"/>
      <c r="H16" s="10">
        <f t="shared" ref="H16:H21" si="1">+F16-D16</f>
        <v>-119.38724000000002</v>
      </c>
    </row>
    <row r="17" spans="2:8" ht="16.5" x14ac:dyDescent="0.25">
      <c r="B17" s="11" t="s">
        <v>13</v>
      </c>
      <c r="C17" s="8"/>
      <c r="D17" s="17">
        <v>-11432.452099999999</v>
      </c>
      <c r="E17" s="8"/>
      <c r="F17" s="17">
        <v>-12212.9879</v>
      </c>
      <c r="G17" s="8"/>
      <c r="H17" s="12">
        <f t="shared" si="1"/>
        <v>-780.53580000000147</v>
      </c>
    </row>
    <row r="18" spans="2:8" ht="16.5" x14ac:dyDescent="0.25">
      <c r="B18" s="24" t="s">
        <v>14</v>
      </c>
      <c r="C18" s="8"/>
      <c r="D18" s="25">
        <v>-122042.10698</v>
      </c>
      <c r="E18" s="8"/>
      <c r="F18" s="25">
        <v>-124669.97895999999</v>
      </c>
      <c r="G18" s="8"/>
      <c r="H18" s="14">
        <f t="shared" si="1"/>
        <v>-2627.8719799999963</v>
      </c>
    </row>
    <row r="19" spans="2:8" ht="16.5" x14ac:dyDescent="0.25">
      <c r="B19" s="11" t="s">
        <v>15</v>
      </c>
      <c r="C19" s="8"/>
      <c r="D19" s="17">
        <v>-21290.655799999997</v>
      </c>
      <c r="E19" s="8"/>
      <c r="F19" s="17">
        <v>-20619.8995</v>
      </c>
      <c r="G19" s="8"/>
      <c r="H19" s="12">
        <f t="shared" si="1"/>
        <v>670.75629999999728</v>
      </c>
    </row>
    <row r="20" spans="2:8" ht="16.5" x14ac:dyDescent="0.25">
      <c r="B20" s="11" t="s">
        <v>16</v>
      </c>
      <c r="C20" s="8"/>
      <c r="D20" s="17">
        <v>-232.49178000000001</v>
      </c>
      <c r="E20" s="8"/>
      <c r="F20" s="17">
        <v>-304.27841000000001</v>
      </c>
      <c r="G20" s="8"/>
      <c r="H20" s="12">
        <f t="shared" si="1"/>
        <v>-71.786630000000002</v>
      </c>
    </row>
    <row r="21" spans="2:8" ht="17.25" thickBot="1" x14ac:dyDescent="0.3">
      <c r="B21" s="26" t="s">
        <v>17</v>
      </c>
      <c r="C21" s="8"/>
      <c r="D21" s="27">
        <f>+D16+D17+D18+D19+D20</f>
        <v>-160540.14608000001</v>
      </c>
      <c r="E21" s="8"/>
      <c r="F21" s="27">
        <f>+F16+F17+F18+F19+F20</f>
        <v>-163468.97143000001</v>
      </c>
      <c r="G21" s="8"/>
      <c r="H21" s="27">
        <f t="shared" si="1"/>
        <v>-2928.8253499999992</v>
      </c>
    </row>
    <row r="22" spans="2:8" ht="17.25" thickBot="1" x14ac:dyDescent="0.3">
      <c r="B22" s="28"/>
      <c r="C22" s="8"/>
      <c r="D22" s="29"/>
      <c r="E22" s="8"/>
      <c r="F22" s="30"/>
      <c r="G22" s="8"/>
      <c r="H22" s="29"/>
    </row>
    <row r="23" spans="2:8" ht="17.25" thickBot="1" x14ac:dyDescent="0.3">
      <c r="B23" s="31" t="s">
        <v>18</v>
      </c>
      <c r="C23" s="8"/>
      <c r="D23" s="32">
        <f>+D21+D14</f>
        <v>-110569.69417999999</v>
      </c>
      <c r="E23" s="8"/>
      <c r="F23" s="32">
        <f>+F21+F14</f>
        <v>-105452.13430999999</v>
      </c>
      <c r="G23" s="8"/>
      <c r="H23" s="32">
        <f t="shared" ref="H23" si="2">+F23-D23</f>
        <v>5117.5598699999973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6" t="s">
        <v>19</v>
      </c>
      <c r="C25" s="8"/>
      <c r="D25" s="27">
        <v>-5305.5864399999991</v>
      </c>
      <c r="E25" s="8"/>
      <c r="F25" s="27">
        <v>-8584.3294300000016</v>
      </c>
      <c r="G25" s="8"/>
      <c r="H25" s="27">
        <f t="shared" ref="H25" si="3">+F25-D25</f>
        <v>-3278.7429900000025</v>
      </c>
    </row>
    <row r="26" spans="2:8" ht="17.25" thickBot="1" x14ac:dyDescent="0.3">
      <c r="B26" s="33"/>
      <c r="C26" s="8"/>
      <c r="D26" s="29"/>
      <c r="E26" s="8"/>
      <c r="F26" s="29"/>
      <c r="G26" s="8"/>
      <c r="H26" s="29"/>
    </row>
    <row r="27" spans="2:8" ht="17.25" thickBot="1" x14ac:dyDescent="0.3">
      <c r="B27" s="34" t="s">
        <v>20</v>
      </c>
      <c r="C27" s="8"/>
      <c r="D27" s="35">
        <f>+D25+D23</f>
        <v>-115875.28061999999</v>
      </c>
      <c r="E27" s="8"/>
      <c r="F27" s="35">
        <f>+F25+F23</f>
        <v>-114036.46373999999</v>
      </c>
      <c r="G27" s="8"/>
      <c r="H27" s="35">
        <f t="shared" ref="H27" si="4">+F27-D27</f>
        <v>1838.8168799999985</v>
      </c>
    </row>
    <row r="28" spans="2:8" ht="17.25" thickBot="1" x14ac:dyDescent="0.3">
      <c r="B28" s="28"/>
      <c r="C28" s="8"/>
      <c r="D28" s="36"/>
      <c r="E28" s="8"/>
      <c r="F28" s="36"/>
      <c r="G28" s="8"/>
      <c r="H28" s="36"/>
    </row>
    <row r="29" spans="2:8" s="40" customFormat="1" ht="17.25" thickBot="1" x14ac:dyDescent="0.3">
      <c r="B29" s="41" t="s">
        <v>21</v>
      </c>
      <c r="C29" s="8"/>
      <c r="D29" s="42">
        <v>-947.60550000000001</v>
      </c>
      <c r="E29" s="8"/>
      <c r="F29" s="42">
        <v>-414.57736999999997</v>
      </c>
      <c r="G29" s="8"/>
      <c r="H29" s="42">
        <f t="shared" ref="H29" si="5">+F29-D29</f>
        <v>533.02813000000003</v>
      </c>
    </row>
    <row r="30" spans="2:8" ht="17.25" thickBot="1" x14ac:dyDescent="0.3">
      <c r="B30" s="33"/>
      <c r="C30" s="8"/>
      <c r="D30" s="37"/>
      <c r="E30" s="8"/>
      <c r="F30" s="37"/>
      <c r="G30" s="8"/>
      <c r="H30" s="37"/>
    </row>
    <row r="31" spans="2:8" ht="17.25" thickBot="1" x14ac:dyDescent="0.3">
      <c r="B31" s="38" t="s">
        <v>22</v>
      </c>
      <c r="C31" s="8"/>
      <c r="D31" s="39">
        <f>+D29+D27</f>
        <v>-116822.88612</v>
      </c>
      <c r="E31" s="8"/>
      <c r="F31" s="39">
        <f>+F29+F27</f>
        <v>-114451.04110999999</v>
      </c>
      <c r="G31" s="8"/>
      <c r="H31" s="39">
        <f t="shared" ref="H31" si="6">+F31-D31</f>
        <v>2371.8450100000045</v>
      </c>
    </row>
    <row r="33" spans="2:8" ht="17.25" hidden="1" thickBot="1" x14ac:dyDescent="0.3">
      <c r="B33" s="34" t="s">
        <v>23</v>
      </c>
      <c r="C33" s="8"/>
      <c r="D33" s="35">
        <v>-37479.223559999999</v>
      </c>
      <c r="E33" s="8"/>
      <c r="F33" s="35">
        <v>-36585.84057</v>
      </c>
      <c r="G33" s="8"/>
      <c r="H33" s="35">
        <f t="shared" ref="H33" si="7">F33-D33</f>
        <v>893.38298999999824</v>
      </c>
    </row>
    <row r="34" spans="2:8" ht="15.75" hidden="1" thickBot="1" x14ac:dyDescent="0.3">
      <c r="B34" s="43"/>
      <c r="C34" s="44"/>
      <c r="D34" s="43"/>
      <c r="E34" s="45"/>
      <c r="F34" s="43"/>
      <c r="G34" s="45"/>
      <c r="H34" s="43"/>
    </row>
    <row r="35" spans="2:8" ht="18.75" hidden="1" thickBot="1" x14ac:dyDescent="0.3">
      <c r="B35" s="46" t="s">
        <v>24</v>
      </c>
      <c r="C35" s="44"/>
      <c r="D35" s="47">
        <f>+D33+D31</f>
        <v>-154302.10967999999</v>
      </c>
      <c r="E35" s="45"/>
      <c r="F35" s="47">
        <f>+F33+F31</f>
        <v>-151036.88167999999</v>
      </c>
      <c r="G35" s="45"/>
      <c r="H35" s="47">
        <f>F35-D35</f>
        <v>3265.2280000000028</v>
      </c>
    </row>
    <row r="36" spans="2:8" x14ac:dyDescent="0.25">
      <c r="B36" s="45"/>
      <c r="C36" s="45"/>
      <c r="D36" s="45"/>
      <c r="E36" s="45"/>
      <c r="F36" s="45"/>
      <c r="G36" s="45"/>
      <c r="H36" s="45"/>
    </row>
  </sheetData>
  <pageMargins left="0.7" right="0.7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F120C-2710-4BE7-958F-7D98FADAE5E8}">
  <sheetPr>
    <pageSetUpPr fitToPage="1"/>
  </sheetPr>
  <dimension ref="B3:H38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26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27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78344.961260000011</v>
      </c>
      <c r="E8" s="8"/>
      <c r="F8" s="9">
        <v>85425.556280000004</v>
      </c>
      <c r="G8" s="8"/>
      <c r="H8" s="10">
        <f t="shared" ref="H8:H14" si="0">+F8-D8</f>
        <v>7080.5950199999934</v>
      </c>
    </row>
    <row r="9" spans="2:8" ht="16.5" x14ac:dyDescent="0.25">
      <c r="B9" s="11" t="s">
        <v>6</v>
      </c>
      <c r="C9" s="8"/>
      <c r="D9" s="12">
        <v>-8095.0380600000008</v>
      </c>
      <c r="E9" s="8"/>
      <c r="F9" s="12">
        <v>-8061.4305500000009</v>
      </c>
      <c r="G9" s="8"/>
      <c r="H9" s="12">
        <f t="shared" si="0"/>
        <v>33.60750999999982</v>
      </c>
    </row>
    <row r="10" spans="2:8" ht="16.5" x14ac:dyDescent="0.25">
      <c r="B10" s="13" t="s">
        <v>7</v>
      </c>
      <c r="C10" s="8"/>
      <c r="D10" s="14">
        <v>-23.41095</v>
      </c>
      <c r="E10" s="8"/>
      <c r="F10" s="14">
        <v>937.35332999999991</v>
      </c>
      <c r="G10" s="8"/>
      <c r="H10" s="14">
        <f t="shared" si="0"/>
        <v>960.76427999999987</v>
      </c>
    </row>
    <row r="11" spans="2:8" ht="16.5" x14ac:dyDescent="0.25">
      <c r="B11" s="15" t="s">
        <v>8</v>
      </c>
      <c r="C11" s="8"/>
      <c r="D11" s="16">
        <v>70226.51225</v>
      </c>
      <c r="E11" s="8"/>
      <c r="F11" s="16">
        <v>78301.479059999998</v>
      </c>
      <c r="G11" s="8"/>
      <c r="H11" s="16">
        <f t="shared" si="0"/>
        <v>8074.9668099999981</v>
      </c>
    </row>
    <row r="12" spans="2:8" ht="16.5" x14ac:dyDescent="0.25">
      <c r="B12" s="11" t="s">
        <v>9</v>
      </c>
      <c r="C12" s="1"/>
      <c r="D12" s="17">
        <v>6065.0256599999993</v>
      </c>
      <c r="E12" s="1"/>
      <c r="F12" s="17">
        <v>8617.4863900000018</v>
      </c>
      <c r="G12" s="1"/>
      <c r="H12" s="17">
        <f t="shared" si="0"/>
        <v>2552.4607300000025</v>
      </c>
    </row>
    <row r="13" spans="2:8" ht="16.5" x14ac:dyDescent="0.25">
      <c r="B13" s="13" t="s">
        <v>10</v>
      </c>
      <c r="C13" s="1"/>
      <c r="D13" s="18">
        <v>3556.13418</v>
      </c>
      <c r="E13" s="1"/>
      <c r="F13" s="18">
        <v>3558.4803900000002</v>
      </c>
      <c r="G13" s="1"/>
      <c r="H13" s="18">
        <f t="shared" si="0"/>
        <v>2.3462100000001556</v>
      </c>
    </row>
    <row r="14" spans="2:8" ht="17.25" thickBot="1" x14ac:dyDescent="0.3">
      <c r="B14" s="19" t="s">
        <v>11</v>
      </c>
      <c r="C14" s="8"/>
      <c r="D14" s="20">
        <f>+D11+D12+D13</f>
        <v>79847.672089999993</v>
      </c>
      <c r="E14" s="8"/>
      <c r="F14" s="20">
        <f>+F11+F12+F13</f>
        <v>90477.44584</v>
      </c>
      <c r="G14" s="8"/>
      <c r="H14" s="20">
        <f t="shared" si="0"/>
        <v>10629.773750000008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12</v>
      </c>
      <c r="C16" s="8"/>
      <c r="D16" s="9">
        <v>-7980.3927999999996</v>
      </c>
      <c r="E16" s="8"/>
      <c r="F16" s="9">
        <v>-8631.1010200000001</v>
      </c>
      <c r="G16" s="8"/>
      <c r="H16" s="10">
        <f t="shared" ref="H16:H21" si="1">+F16-D16</f>
        <v>-650.70822000000044</v>
      </c>
    </row>
    <row r="17" spans="2:8" ht="16.5" x14ac:dyDescent="0.25">
      <c r="B17" s="11" t="s">
        <v>13</v>
      </c>
      <c r="C17" s="8"/>
      <c r="D17" s="17">
        <v>-17295.372799999997</v>
      </c>
      <c r="E17" s="8"/>
      <c r="F17" s="17">
        <v>-21893.928779999998</v>
      </c>
      <c r="G17" s="8"/>
      <c r="H17" s="12">
        <f t="shared" si="1"/>
        <v>-4598.555980000001</v>
      </c>
    </row>
    <row r="18" spans="2:8" ht="16.5" x14ac:dyDescent="0.25">
      <c r="B18" s="24" t="s">
        <v>14</v>
      </c>
      <c r="C18" s="8"/>
      <c r="D18" s="25">
        <v>-183853.45399000001</v>
      </c>
      <c r="E18" s="8"/>
      <c r="F18" s="25">
        <v>-189857.80255000002</v>
      </c>
      <c r="G18" s="8"/>
      <c r="H18" s="14">
        <f t="shared" si="1"/>
        <v>-6004.3485600000131</v>
      </c>
    </row>
    <row r="19" spans="2:8" ht="16.5" x14ac:dyDescent="0.25">
      <c r="B19" s="11" t="s">
        <v>15</v>
      </c>
      <c r="C19" s="8"/>
      <c r="D19" s="17">
        <v>-31548.716200000003</v>
      </c>
      <c r="E19" s="8"/>
      <c r="F19" s="17">
        <v>-31866.639080000001</v>
      </c>
      <c r="G19" s="8"/>
      <c r="H19" s="12">
        <f t="shared" si="1"/>
        <v>-317.92287999999826</v>
      </c>
    </row>
    <row r="20" spans="2:8" ht="16.5" x14ac:dyDescent="0.25">
      <c r="B20" s="11" t="s">
        <v>16</v>
      </c>
      <c r="C20" s="8"/>
      <c r="D20" s="17">
        <v>-354.53766999999999</v>
      </c>
      <c r="E20" s="8"/>
      <c r="F20" s="17">
        <v>-1005.9845200000002</v>
      </c>
      <c r="G20" s="8"/>
      <c r="H20" s="12">
        <f t="shared" si="1"/>
        <v>-651.44685000000027</v>
      </c>
    </row>
    <row r="21" spans="2:8" ht="17.25" thickBot="1" x14ac:dyDescent="0.3">
      <c r="B21" s="26" t="s">
        <v>17</v>
      </c>
      <c r="C21" s="8"/>
      <c r="D21" s="27">
        <f>+D16+D17+D18+D19+D20</f>
        <v>-241032.47345999998</v>
      </c>
      <c r="E21" s="8"/>
      <c r="F21" s="27">
        <f>+F16+F17+F18+F19+F20</f>
        <v>-253255.45595</v>
      </c>
      <c r="G21" s="8"/>
      <c r="H21" s="27">
        <f t="shared" si="1"/>
        <v>-12222.982490000024</v>
      </c>
    </row>
    <row r="22" spans="2:8" ht="17.25" thickBot="1" x14ac:dyDescent="0.3">
      <c r="B22" s="28"/>
      <c r="C22" s="8"/>
      <c r="D22" s="29"/>
      <c r="E22" s="8"/>
      <c r="F22" s="30"/>
      <c r="G22" s="8"/>
      <c r="H22" s="29"/>
    </row>
    <row r="23" spans="2:8" ht="17.25" thickBot="1" x14ac:dyDescent="0.3">
      <c r="B23" s="31" t="s">
        <v>18</v>
      </c>
      <c r="C23" s="8"/>
      <c r="D23" s="32">
        <f>+D21+D14</f>
        <v>-161184.80137</v>
      </c>
      <c r="E23" s="8"/>
      <c r="F23" s="32">
        <f>+F21+F14</f>
        <v>-162778.01011</v>
      </c>
      <c r="G23" s="8"/>
      <c r="H23" s="32">
        <f t="shared" ref="H23" si="2">+F23-D23</f>
        <v>-1593.2087400000019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6" t="s">
        <v>19</v>
      </c>
      <c r="C25" s="8"/>
      <c r="D25" s="27">
        <f>+'[1]CTE. RTATS TB'!D76+'[1]CTE. RTATS TB'!D75</f>
        <v>-8026.8673100000015</v>
      </c>
      <c r="E25" s="8"/>
      <c r="F25" s="27">
        <f>+'[1]CTE. RTATS TB'!F76+'[1]CTE. RTATS TB'!F75</f>
        <v>-13851.189760000001</v>
      </c>
      <c r="G25" s="8"/>
      <c r="H25" s="27">
        <f t="shared" ref="H25" si="3">+F25-D25</f>
        <v>-5824.3224499999997</v>
      </c>
    </row>
    <row r="26" spans="2:8" ht="17.25" thickBot="1" x14ac:dyDescent="0.3">
      <c r="B26" s="33"/>
      <c r="C26" s="8"/>
      <c r="D26" s="29"/>
      <c r="E26" s="8"/>
      <c r="F26" s="29"/>
      <c r="G26" s="8"/>
      <c r="H26" s="29"/>
    </row>
    <row r="27" spans="2:8" ht="17.25" thickBot="1" x14ac:dyDescent="0.3">
      <c r="B27" s="34" t="s">
        <v>20</v>
      </c>
      <c r="C27" s="8"/>
      <c r="D27" s="35">
        <f>+D25+D23</f>
        <v>-169211.66868</v>
      </c>
      <c r="E27" s="8"/>
      <c r="F27" s="35">
        <f>+F25+F23</f>
        <v>-176629.19987000001</v>
      </c>
      <c r="G27" s="8"/>
      <c r="H27" s="35">
        <f t="shared" ref="H27" si="4">+F27-D27</f>
        <v>-7417.5311900000088</v>
      </c>
    </row>
    <row r="28" spans="2:8" ht="17.25" thickBot="1" x14ac:dyDescent="0.3">
      <c r="B28" s="28"/>
      <c r="C28" s="8"/>
      <c r="D28" s="36"/>
      <c r="E28" s="8"/>
      <c r="F28" s="36"/>
      <c r="G28" s="8"/>
      <c r="H28" s="36"/>
    </row>
    <row r="29" spans="2:8" s="40" customFormat="1" ht="17.25" thickBot="1" x14ac:dyDescent="0.3">
      <c r="B29" s="41" t="s">
        <v>21</v>
      </c>
      <c r="C29" s="8"/>
      <c r="D29" s="49">
        <v>-1421.40825</v>
      </c>
      <c r="E29" s="8"/>
      <c r="F29" s="49">
        <v>-787.73464999999999</v>
      </c>
      <c r="G29" s="48"/>
      <c r="H29" s="42">
        <f t="shared" ref="H29" si="5">+F29-D29</f>
        <v>633.67359999999996</v>
      </c>
    </row>
    <row r="30" spans="2:8" ht="17.25" thickBot="1" x14ac:dyDescent="0.3">
      <c r="B30" s="33"/>
      <c r="C30" s="8"/>
      <c r="D30" s="37"/>
      <c r="E30" s="8"/>
      <c r="F30" s="37"/>
      <c r="G30" s="8"/>
      <c r="H30" s="37"/>
    </row>
    <row r="31" spans="2:8" ht="17.25" thickBot="1" x14ac:dyDescent="0.3">
      <c r="B31" s="38" t="s">
        <v>22</v>
      </c>
      <c r="C31" s="8"/>
      <c r="D31" s="39">
        <f>+D29+D27</f>
        <v>-170633.07693000001</v>
      </c>
      <c r="E31" s="8"/>
      <c r="F31" s="39">
        <f>+F29+F27</f>
        <v>-177416.93452000001</v>
      </c>
      <c r="G31" s="8"/>
      <c r="H31" s="39">
        <f t="shared" ref="H31" si="6">+F31-D31</f>
        <v>-6783.8575899999996</v>
      </c>
    </row>
    <row r="32" spans="2:8" ht="15.75" thickBot="1" x14ac:dyDescent="0.3"/>
    <row r="33" spans="2:8" ht="17.25" thickBot="1" x14ac:dyDescent="0.3">
      <c r="B33" s="34" t="s">
        <v>29</v>
      </c>
      <c r="C33" s="8"/>
      <c r="D33" s="50">
        <v>-84924</v>
      </c>
      <c r="E33" s="51"/>
      <c r="F33" s="50">
        <v>-52211</v>
      </c>
      <c r="G33" s="51"/>
      <c r="H33" s="35">
        <f t="shared" ref="H33" si="7">F33-D33</f>
        <v>32713</v>
      </c>
    </row>
    <row r="34" spans="2:8" ht="17.25" hidden="1" thickBot="1" x14ac:dyDescent="0.3">
      <c r="B34" s="34"/>
      <c r="C34" s="8"/>
      <c r="D34" s="50"/>
      <c r="E34" s="51"/>
      <c r="F34" s="50"/>
      <c r="G34" s="51"/>
      <c r="H34" s="35"/>
    </row>
    <row r="35" spans="2:8" ht="17.25" hidden="1" thickBot="1" x14ac:dyDescent="0.3">
      <c r="B35" s="34" t="s">
        <v>23</v>
      </c>
      <c r="C35" s="8"/>
      <c r="D35" s="50">
        <v>-76897</v>
      </c>
      <c r="E35" s="51"/>
      <c r="F35" s="50">
        <v>-38360</v>
      </c>
      <c r="G35" s="51"/>
      <c r="H35" s="35">
        <f t="shared" ref="H35" si="8">F35-D35</f>
        <v>38537</v>
      </c>
    </row>
    <row r="36" spans="2:8" ht="15.75" hidden="1" thickBot="1" x14ac:dyDescent="0.3">
      <c r="B36" s="43"/>
      <c r="C36" s="44"/>
      <c r="D36" s="52"/>
      <c r="E36" s="59"/>
      <c r="F36" s="59"/>
      <c r="G36" s="53"/>
      <c r="H36" s="43"/>
    </row>
    <row r="37" spans="2:8" ht="18.75" hidden="1" thickBot="1" x14ac:dyDescent="0.3">
      <c r="B37" s="46" t="s">
        <v>24</v>
      </c>
      <c r="C37" s="44"/>
      <c r="D37" s="47">
        <f>+D35+D31</f>
        <v>-247530.07693000001</v>
      </c>
      <c r="E37" s="45"/>
      <c r="F37" s="47">
        <f>+F35+F31</f>
        <v>-215776.93452000001</v>
      </c>
      <c r="G37" s="52"/>
      <c r="H37" s="47">
        <f>F37-D37</f>
        <v>31753.14241</v>
      </c>
    </row>
    <row r="38" spans="2:8" x14ac:dyDescent="0.25">
      <c r="B38" s="45"/>
      <c r="C38" s="45"/>
      <c r="D38" s="45"/>
      <c r="E38" s="45"/>
      <c r="F38" s="45"/>
      <c r="G38" s="45"/>
      <c r="H38" s="45"/>
    </row>
  </sheetData>
  <mergeCells count="1">
    <mergeCell ref="E36:F36"/>
  </mergeCells>
  <pageMargins left="0.7" right="0.7" top="0.75" bottom="0.75" header="0.3" footer="0.3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4A65-53DC-47C8-95E4-BD6B19A87999}">
  <sheetPr>
    <pageSetUpPr fitToPage="1"/>
  </sheetPr>
  <dimension ref="B3:K42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1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30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27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105978.06710000001</v>
      </c>
      <c r="E8" s="8"/>
      <c r="F8" s="9">
        <v>106111.75316000001</v>
      </c>
      <c r="G8" s="8"/>
      <c r="H8" s="10">
        <f t="shared" ref="H8:H14" si="0">+F8-D8</f>
        <v>133.68605999999272</v>
      </c>
    </row>
    <row r="9" spans="2:8" ht="16.5" x14ac:dyDescent="0.25">
      <c r="B9" s="11" t="s">
        <v>6</v>
      </c>
      <c r="C9" s="8"/>
      <c r="D9" s="12">
        <v>-11050.09777</v>
      </c>
      <c r="E9" s="8"/>
      <c r="F9" s="12">
        <v>-10466.892199999998</v>
      </c>
      <c r="G9" s="8"/>
      <c r="H9" s="12">
        <f t="shared" si="0"/>
        <v>583.2055700000019</v>
      </c>
    </row>
    <row r="10" spans="2:8" ht="16.5" x14ac:dyDescent="0.25">
      <c r="B10" s="13" t="s">
        <v>7</v>
      </c>
      <c r="C10" s="8"/>
      <c r="D10" s="14">
        <v>-32.182700000000004</v>
      </c>
      <c r="E10" s="8"/>
      <c r="F10" s="14">
        <v>3934.4957899999999</v>
      </c>
      <c r="G10" s="8"/>
      <c r="H10" s="14">
        <f t="shared" si="0"/>
        <v>3966.6784899999998</v>
      </c>
    </row>
    <row r="11" spans="2:8" ht="16.5" x14ac:dyDescent="0.25">
      <c r="B11" s="15" t="s">
        <v>8</v>
      </c>
      <c r="C11" s="8"/>
      <c r="D11" s="16">
        <v>94895.786630000017</v>
      </c>
      <c r="E11" s="8"/>
      <c r="F11" s="16">
        <v>99579.356750000006</v>
      </c>
      <c r="G11" s="8"/>
      <c r="H11" s="16">
        <f t="shared" si="0"/>
        <v>4683.5701199999894</v>
      </c>
    </row>
    <row r="12" spans="2:8" ht="16.5" x14ac:dyDescent="0.25">
      <c r="B12" s="11" t="s">
        <v>9</v>
      </c>
      <c r="C12" s="1"/>
      <c r="D12" s="17">
        <v>8007.5596399999995</v>
      </c>
      <c r="E12" s="1"/>
      <c r="F12" s="17">
        <v>10597.629149999999</v>
      </c>
      <c r="G12" s="1"/>
      <c r="H12" s="17">
        <f t="shared" si="0"/>
        <v>2590.0695099999994</v>
      </c>
    </row>
    <row r="13" spans="2:8" ht="16.5" x14ac:dyDescent="0.25">
      <c r="B13" s="13" t="s">
        <v>10</v>
      </c>
      <c r="C13" s="1"/>
      <c r="D13" s="18">
        <v>4741.5122699999993</v>
      </c>
      <c r="E13" s="1"/>
      <c r="F13" s="18">
        <v>5958.51386</v>
      </c>
      <c r="G13" s="1"/>
      <c r="H13" s="18">
        <f t="shared" si="0"/>
        <v>1217.0015900000008</v>
      </c>
    </row>
    <row r="14" spans="2:8" ht="17.25" thickBot="1" x14ac:dyDescent="0.3">
      <c r="B14" s="19" t="s">
        <v>11</v>
      </c>
      <c r="C14" s="8"/>
      <c r="D14" s="20">
        <f>+D11+D12+D13</f>
        <v>107644.85854000002</v>
      </c>
      <c r="E14" s="8"/>
      <c r="F14" s="20">
        <f>+F11+F12+F13</f>
        <v>116135.49976000001</v>
      </c>
      <c r="G14" s="8"/>
      <c r="H14" s="20">
        <f t="shared" si="0"/>
        <v>8490.6412199999904</v>
      </c>
    </row>
    <row r="15" spans="2:8" ht="15.75" thickBot="1" x14ac:dyDescent="0.3">
      <c r="B15" s="21"/>
      <c r="C15" s="2"/>
      <c r="D15" s="22"/>
      <c r="E15" s="2"/>
      <c r="F15" s="23"/>
      <c r="G15" s="2"/>
      <c r="H15" s="22"/>
    </row>
    <row r="16" spans="2:8" ht="16.5" x14ac:dyDescent="0.25">
      <c r="B16" s="7" t="s">
        <v>12</v>
      </c>
      <c r="C16" s="8"/>
      <c r="D16" s="9">
        <v>-10516.252699999999</v>
      </c>
      <c r="E16" s="8"/>
      <c r="F16" s="9">
        <v>-11367.891079999999</v>
      </c>
      <c r="G16" s="8"/>
      <c r="H16" s="10">
        <f t="shared" ref="H16:H21" si="1">+F16-D16</f>
        <v>-851.63838000000032</v>
      </c>
    </row>
    <row r="17" spans="2:8" ht="16.5" x14ac:dyDescent="0.25">
      <c r="B17" s="11" t="s">
        <v>13</v>
      </c>
      <c r="C17" s="8"/>
      <c r="D17" s="17">
        <v>-22809.008719999998</v>
      </c>
      <c r="E17" s="8"/>
      <c r="F17" s="17">
        <v>-38652</v>
      </c>
      <c r="G17" s="8"/>
      <c r="H17" s="12">
        <f t="shared" si="1"/>
        <v>-15842.991280000002</v>
      </c>
    </row>
    <row r="18" spans="2:8" ht="16.5" x14ac:dyDescent="0.25">
      <c r="B18" s="24" t="s">
        <v>14</v>
      </c>
      <c r="C18" s="8"/>
      <c r="D18" s="25">
        <v>-248440.52635</v>
      </c>
      <c r="E18" s="8"/>
      <c r="F18" s="25">
        <v>-269355.68864999997</v>
      </c>
      <c r="G18" s="8"/>
      <c r="H18" s="14">
        <f t="shared" si="1"/>
        <v>-20915.162299999967</v>
      </c>
    </row>
    <row r="19" spans="2:8" ht="16.5" x14ac:dyDescent="0.25">
      <c r="B19" s="11" t="s">
        <v>15</v>
      </c>
      <c r="C19" s="8"/>
      <c r="D19" s="17">
        <v>-42244.967800000006</v>
      </c>
      <c r="E19" s="8"/>
      <c r="F19" s="17">
        <v>-43165.238949999984</v>
      </c>
      <c r="G19" s="8"/>
      <c r="H19" s="12">
        <f t="shared" si="1"/>
        <v>-920.27114999997866</v>
      </c>
    </row>
    <row r="20" spans="2:8" ht="16.5" x14ac:dyDescent="0.25">
      <c r="B20" s="11" t="s">
        <v>16</v>
      </c>
      <c r="C20" s="8"/>
      <c r="D20" s="17">
        <v>-470.78366999999997</v>
      </c>
      <c r="E20" s="8"/>
      <c r="F20" s="17">
        <v>-191</v>
      </c>
      <c r="G20" s="8"/>
      <c r="H20" s="12">
        <f t="shared" si="1"/>
        <v>279.78366999999997</v>
      </c>
    </row>
    <row r="21" spans="2:8" ht="17.25" thickBot="1" x14ac:dyDescent="0.3">
      <c r="B21" s="26" t="s">
        <v>17</v>
      </c>
      <c r="C21" s="8"/>
      <c r="D21" s="27">
        <f>+D16+D17+D18+D19+D20</f>
        <v>-324481.53923999995</v>
      </c>
      <c r="E21" s="8"/>
      <c r="F21" s="27">
        <f>+F16+F17+F18+F19+F20</f>
        <v>-362731.81867999997</v>
      </c>
      <c r="G21" s="8"/>
      <c r="H21" s="27">
        <f t="shared" si="1"/>
        <v>-38250.279440000013</v>
      </c>
    </row>
    <row r="22" spans="2:8" ht="17.25" thickBot="1" x14ac:dyDescent="0.3">
      <c r="B22" s="28"/>
      <c r="C22" s="8"/>
      <c r="D22" s="29"/>
      <c r="E22" s="8"/>
      <c r="F22" s="30"/>
      <c r="G22" s="8"/>
      <c r="H22" s="29"/>
    </row>
    <row r="23" spans="2:8" ht="17.25" thickBot="1" x14ac:dyDescent="0.3">
      <c r="B23" s="31" t="s">
        <v>18</v>
      </c>
      <c r="C23" s="8"/>
      <c r="D23" s="32">
        <f>+D21+D14</f>
        <v>-216836.68069999994</v>
      </c>
      <c r="E23" s="8"/>
      <c r="F23" s="32">
        <f>+F21+F14</f>
        <v>-246596.31891999996</v>
      </c>
      <c r="G23" s="8"/>
      <c r="H23" s="32">
        <f t="shared" ref="H23" si="2">+F23-D23</f>
        <v>-29759.638220000023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6" t="s">
        <v>19</v>
      </c>
      <c r="C25" s="8"/>
      <c r="D25" s="27">
        <v>-14874.107939999994</v>
      </c>
      <c r="E25" s="8"/>
      <c r="F25" s="27">
        <v>-19341.562539999999</v>
      </c>
      <c r="G25" s="8"/>
      <c r="H25" s="27">
        <f t="shared" ref="H25" si="3">+F25-D25</f>
        <v>-4467.4546000000046</v>
      </c>
    </row>
    <row r="26" spans="2:8" ht="17.25" thickBot="1" x14ac:dyDescent="0.3">
      <c r="B26" s="33"/>
      <c r="C26" s="8"/>
      <c r="D26" s="29"/>
      <c r="E26" s="8"/>
      <c r="F26" s="29"/>
      <c r="G26" s="8"/>
      <c r="H26" s="29"/>
    </row>
    <row r="27" spans="2:8" ht="17.25" thickBot="1" x14ac:dyDescent="0.3">
      <c r="B27" s="34" t="s">
        <v>20</v>
      </c>
      <c r="C27" s="8"/>
      <c r="D27" s="35">
        <f>+D25+D23</f>
        <v>-231710.78863999993</v>
      </c>
      <c r="E27" s="8"/>
      <c r="F27" s="35">
        <f>+F25+F23</f>
        <v>-265937.88145999995</v>
      </c>
      <c r="G27" s="8"/>
      <c r="H27" s="35">
        <f t="shared" ref="H27" si="4">+F27-D27</f>
        <v>-34227.09282000002</v>
      </c>
    </row>
    <row r="28" spans="2:8" ht="16.5" x14ac:dyDescent="0.25">
      <c r="B28" s="28"/>
      <c r="C28" s="8"/>
      <c r="D28" s="36"/>
      <c r="E28" s="8"/>
      <c r="F28" s="36"/>
      <c r="G28" s="8"/>
      <c r="H28" s="36"/>
    </row>
    <row r="29" spans="2:8" s="40" customFormat="1" ht="16.5" x14ac:dyDescent="0.25">
      <c r="B29" s="41" t="s">
        <v>21</v>
      </c>
      <c r="C29" s="8"/>
      <c r="D29" s="49">
        <v>-841</v>
      </c>
      <c r="E29" s="8"/>
      <c r="F29" s="49">
        <v>-286.25907000000001</v>
      </c>
      <c r="G29" s="48"/>
      <c r="H29" s="57">
        <f t="shared" ref="H29" si="5">+F29-D29</f>
        <v>554.74092999999993</v>
      </c>
    </row>
    <row r="30" spans="2:8" ht="17.25" thickBot="1" x14ac:dyDescent="0.3">
      <c r="B30" s="33"/>
      <c r="C30" s="8"/>
      <c r="D30" s="37"/>
      <c r="E30" s="8"/>
      <c r="F30" s="37"/>
      <c r="G30" s="8"/>
      <c r="H30" s="37"/>
    </row>
    <row r="31" spans="2:8" ht="17.25" thickBot="1" x14ac:dyDescent="0.3">
      <c r="B31" s="38" t="s">
        <v>22</v>
      </c>
      <c r="C31" s="8"/>
      <c r="D31" s="39">
        <f>+D29+D27</f>
        <v>-232551.78863999993</v>
      </c>
      <c r="E31" s="8"/>
      <c r="F31" s="39">
        <f>+F29+F27</f>
        <v>-266224.14052999992</v>
      </c>
      <c r="G31" s="8"/>
      <c r="H31" s="39">
        <f t="shared" ref="H31" si="6">+F31-D31</f>
        <v>-33672.351889999991</v>
      </c>
    </row>
    <row r="33" spans="2:11" ht="16.5" x14ac:dyDescent="0.25">
      <c r="B33" s="34" t="s">
        <v>23</v>
      </c>
      <c r="C33" s="8"/>
      <c r="D33" s="49">
        <f>-123863-D25</f>
        <v>-108988.89206000001</v>
      </c>
      <c r="E33" s="8"/>
      <c r="F33" s="49">
        <f>-68480-F25</f>
        <v>-49138.437460000001</v>
      </c>
      <c r="G33" s="8"/>
      <c r="H33" s="49">
        <f t="shared" ref="H33" si="7">F33-D33</f>
        <v>59850.454600000012</v>
      </c>
    </row>
    <row r="34" spans="2:11" ht="16.5" x14ac:dyDescent="0.25">
      <c r="B34" s="41" t="s">
        <v>28</v>
      </c>
      <c r="C34" s="54"/>
      <c r="D34" s="49"/>
      <c r="E34" s="55"/>
      <c r="F34" s="49">
        <v>-3949.5</v>
      </c>
      <c r="G34" s="8"/>
      <c r="H34" s="49">
        <f t="shared" ref="H34" si="8">+F34-D34</f>
        <v>-3949.5</v>
      </c>
    </row>
    <row r="35" spans="2:11" ht="15.75" thickBot="1" x14ac:dyDescent="0.3">
      <c r="B35" s="43"/>
      <c r="C35" s="44"/>
      <c r="D35" s="43"/>
      <c r="E35" s="45"/>
      <c r="F35" s="43"/>
      <c r="G35" s="45"/>
      <c r="H35" s="43"/>
    </row>
    <row r="36" spans="2:11" ht="18.75" thickBot="1" x14ac:dyDescent="0.3">
      <c r="B36" s="46" t="s">
        <v>24</v>
      </c>
      <c r="C36" s="44"/>
      <c r="D36" s="47">
        <f>+D33+D31</f>
        <v>-341540.68069999991</v>
      </c>
      <c r="E36" s="45"/>
      <c r="F36" s="47">
        <f>+F34+F33+F31</f>
        <v>-319312.0779899999</v>
      </c>
      <c r="G36" s="45"/>
      <c r="H36" s="47">
        <f>F36-D36</f>
        <v>22228.602710000006</v>
      </c>
      <c r="K36" s="56"/>
    </row>
    <row r="37" spans="2:11" ht="15.75" thickBot="1" x14ac:dyDescent="0.3">
      <c r="B37" s="45"/>
      <c r="C37" s="45"/>
      <c r="D37" s="45"/>
      <c r="E37" s="45"/>
      <c r="F37" s="45"/>
      <c r="G37" s="45"/>
      <c r="H37" s="45"/>
    </row>
    <row r="38" spans="2:11" ht="17.25" thickBot="1" x14ac:dyDescent="0.3">
      <c r="B38" s="34" t="s">
        <v>29</v>
      </c>
      <c r="C38" s="8"/>
      <c r="D38" s="50">
        <v>-123863</v>
      </c>
      <c r="E38" s="51"/>
      <c r="F38" s="50">
        <v>-69339</v>
      </c>
      <c r="G38" s="51"/>
      <c r="H38" s="35">
        <f t="shared" ref="H38" si="9">F38-D38</f>
        <v>54524</v>
      </c>
    </row>
    <row r="42" spans="2:11" x14ac:dyDescent="0.25">
      <c r="I42" s="58"/>
    </row>
  </sheetData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</vt:lpstr>
      <vt:lpstr>2T</vt:lpstr>
      <vt:lpstr>3T</vt:lpstr>
      <vt:lpstr>4T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 Lopez, Nuria</dc:creator>
  <cp:lastModifiedBy>Digon Martinez, Alejandro Israel</cp:lastModifiedBy>
  <cp:lastPrinted>2022-10-21T09:19:41Z</cp:lastPrinted>
  <dcterms:created xsi:type="dcterms:W3CDTF">2022-10-21T08:10:02Z</dcterms:created>
  <dcterms:modified xsi:type="dcterms:W3CDTF">2023-07-13T07:58:42Z</dcterms:modified>
</cp:coreProperties>
</file>