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3.Pressupostos\03. Pressupostos per societats\07. Seguiment dels pressupostos\"/>
    </mc:Choice>
  </mc:AlternateContent>
  <xr:revisionPtr revIDLastSave="0" documentId="13_ncr:1_{8EF5B33B-C15C-40C9-B144-5E42164F3395}" xr6:coauthVersionLast="36" xr6:coauthVersionMax="36" xr10:uidLastSave="{00000000-0000-0000-0000-000000000000}"/>
  <bookViews>
    <workbookView xWindow="0" yWindow="0" windowWidth="19200" windowHeight="11385" activeTab="3" xr2:uid="{D3AB6711-6164-4CBA-8417-C522DA20B191}"/>
  </bookViews>
  <sheets>
    <sheet name="1T" sheetId="1" r:id="rId1"/>
    <sheet name="2T" sheetId="2" r:id="rId2"/>
    <sheet name="3T" sheetId="3" r:id="rId3"/>
    <sheet name="4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H51" i="4"/>
  <c r="H39" i="3"/>
  <c r="D43" i="3" l="1"/>
  <c r="F39" i="4"/>
  <c r="F47" i="4"/>
  <c r="D47" i="4"/>
  <c r="D49" i="4" s="1"/>
  <c r="H46" i="4"/>
  <c r="H45" i="4"/>
  <c r="H44" i="4"/>
  <c r="H43" i="4"/>
  <c r="H42" i="4"/>
  <c r="H41" i="4"/>
  <c r="H40" i="4"/>
  <c r="H47" i="4" l="1"/>
  <c r="H39" i="4"/>
  <c r="F21" i="4" l="1"/>
  <c r="F43" i="3"/>
  <c r="H43" i="3" s="1"/>
  <c r="F37" i="3"/>
  <c r="D37" i="3"/>
  <c r="F32" i="3"/>
  <c r="D32" i="3"/>
  <c r="H32" i="3" s="1"/>
  <c r="F32" i="2"/>
  <c r="D32" i="2"/>
  <c r="F27" i="3"/>
  <c r="D27" i="3"/>
  <c r="H27" i="3" s="1"/>
  <c r="F27" i="2"/>
  <c r="D27" i="2"/>
  <c r="F23" i="3"/>
  <c r="D23" i="3"/>
  <c r="F23" i="2"/>
  <c r="D23" i="2"/>
  <c r="D21" i="4"/>
  <c r="F21" i="3"/>
  <c r="D21" i="3"/>
  <c r="H21" i="3" s="1"/>
  <c r="F21" i="2"/>
  <c r="D21" i="2"/>
  <c r="F14" i="4"/>
  <c r="D14" i="4"/>
  <c r="F14" i="3"/>
  <c r="D14" i="3"/>
  <c r="H14" i="3" s="1"/>
  <c r="F14" i="2"/>
  <c r="D14" i="2"/>
  <c r="H35" i="4"/>
  <c r="H34" i="4"/>
  <c r="H30" i="4"/>
  <c r="H29" i="4"/>
  <c r="H25" i="4"/>
  <c r="H20" i="4"/>
  <c r="H19" i="4"/>
  <c r="H18" i="4"/>
  <c r="H17" i="4"/>
  <c r="H16" i="4"/>
  <c r="H13" i="4"/>
  <c r="H12" i="4"/>
  <c r="H11" i="4"/>
  <c r="H10" i="4"/>
  <c r="H9" i="4"/>
  <c r="H8" i="4"/>
  <c r="H41" i="3"/>
  <c r="H37" i="3"/>
  <c r="H35" i="3"/>
  <c r="H34" i="3"/>
  <c r="H30" i="3"/>
  <c r="H29" i="3"/>
  <c r="H25" i="3"/>
  <c r="H23" i="3"/>
  <c r="H20" i="3"/>
  <c r="H19" i="3"/>
  <c r="H18" i="3"/>
  <c r="H17" i="3"/>
  <c r="H16" i="3"/>
  <c r="H13" i="3"/>
  <c r="H12" i="3"/>
  <c r="H11" i="3"/>
  <c r="H10" i="3"/>
  <c r="H9" i="3"/>
  <c r="H8" i="3"/>
  <c r="H39" i="2"/>
  <c r="H35" i="2"/>
  <c r="H34" i="2"/>
  <c r="H32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F41" i="1"/>
  <c r="D41" i="1"/>
  <c r="F37" i="1"/>
  <c r="D37" i="1"/>
  <c r="F32" i="1"/>
  <c r="D32" i="1"/>
  <c r="F27" i="1"/>
  <c r="D27" i="1"/>
  <c r="F23" i="1"/>
  <c r="D23" i="1"/>
  <c r="H14" i="1"/>
  <c r="H21" i="1"/>
  <c r="F21" i="1"/>
  <c r="D21" i="1"/>
  <c r="F14" i="1"/>
  <c r="D14" i="1"/>
  <c r="H21" i="4" l="1"/>
  <c r="H14" i="4"/>
  <c r="F23" i="4"/>
  <c r="F27" i="4" s="1"/>
  <c r="D23" i="4"/>
  <c r="D27" i="4" s="1"/>
  <c r="D32" i="4" s="1"/>
  <c r="D37" i="4" s="1"/>
  <c r="H23" i="4" l="1"/>
  <c r="F32" i="4"/>
  <c r="H27" i="4"/>
  <c r="H39" i="1"/>
  <c r="H37" i="1"/>
  <c r="F37" i="2"/>
  <c r="D37" i="2"/>
  <c r="D41" i="2" s="1"/>
  <c r="H32" i="4" l="1"/>
  <c r="F37" i="4"/>
  <c r="H37" i="2"/>
  <c r="F41" i="2"/>
  <c r="H41" i="2" s="1"/>
  <c r="H41" i="1"/>
  <c r="F49" i="4" l="1"/>
  <c r="H49" i="4"/>
  <c r="H37" i="4"/>
  <c r="H35" i="1"/>
  <c r="H34" i="1"/>
  <c r="H32" i="1"/>
  <c r="H30" i="1"/>
  <c r="H29" i="1"/>
  <c r="H27" i="1"/>
  <c r="H25" i="1"/>
  <c r="H23" i="1"/>
  <c r="H20" i="1"/>
  <c r="H19" i="1"/>
  <c r="H18" i="1"/>
  <c r="H17" i="1"/>
  <c r="H16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<sst xmlns="http://schemas.openxmlformats.org/spreadsheetml/2006/main" count="130" uniqueCount="43">
  <si>
    <t>FMB, SA</t>
  </si>
  <si>
    <t>COMPTE DE RESULTATS MARÇ 2022</t>
  </si>
  <si>
    <t>(En milers d'euros)</t>
  </si>
  <si>
    <t>Pressupost 2022</t>
  </si>
  <si>
    <t>Real 2022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</si>
  <si>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</si>
  <si>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</si>
  <si>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</si>
  <si>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</si>
  <si>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</si>
  <si>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</si>
  <si>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</si>
  <si>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</si>
  <si>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</si>
  <si>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</si>
  <si>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</si>
  <si>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</si>
  <si>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</si>
  <si>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</si>
  <si>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</si>
  <si>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</si>
  <si>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</si>
  <si>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</si>
  <si>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</si>
  <si>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</si>
  <si>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</si>
  <si>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</si>
  <si>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COMPTE DE RESULTATS JUNY 2022</t>
  </si>
  <si>
    <t>Pla de Millora</t>
  </si>
  <si>
    <t>TOTAL NECESSITATS A SUBVENCIONAR</t>
  </si>
  <si>
    <t>COMPTE DE RESULTATS SETEMBRE 2022</t>
  </si>
  <si>
    <t>Dif. Real'2/ PPOST'22</t>
  </si>
  <si>
    <t>Dif. Real'22 / PPOST'22</t>
  </si>
  <si>
    <t>Devolució Principal Sanejament 2014-2031</t>
  </si>
  <si>
    <t>Aportació a SOC Mobilitat</t>
  </si>
  <si>
    <t>Pagament Diferit ATM (2017-2022)</t>
  </si>
  <si>
    <t>Amortització leasing 6 trens S 9000</t>
  </si>
  <si>
    <t>Amortització Leasing 12 trens (Pla Millora Metro)</t>
  </si>
  <si>
    <t>Amortització Leasing 42 trens (Amiant)</t>
  </si>
  <si>
    <t xml:space="preserve">AmortIzación Lease Back 39 trens de CAF </t>
  </si>
  <si>
    <t>TOTAL RESTA DE CONCEPTES</t>
  </si>
  <si>
    <t>Inversions Totals</t>
  </si>
  <si>
    <t>LIQUIDACIÓ PRESSUPOST DESEMBRE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</si>
</sst>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color theme="0"/>
      <name val="Trebuchet MS"/>
      <family val="2"/>
    </font>
    <font>
      <sz val="11"/>
      <color rgb="FF000000"/>
      <name val="Trebuchet MS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rebuchet MS"/>
      <family val="2"/>
    </font>
    <font>
      <b/>
      <i/>
      <sz val="11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dotted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7" fillId="0" borderId="0" xfId="5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1" fillId="7" borderId="1" xfId="3" applyFont="1" applyFill="1" applyBorder="1" applyAlignment="1">
      <alignment vertical="center"/>
    </xf>
    <xf numFmtId="3" fontId="11" fillId="7" borderId="1" xfId="3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8" xfId="3" applyFont="1" applyFill="1" applyBorder="1" applyAlignment="1">
      <alignment vertical="center"/>
    </xf>
    <xf numFmtId="0" fontId="10" fillId="0" borderId="16" xfId="3" applyFont="1" applyFill="1" applyBorder="1" applyAlignment="1">
      <alignment vertical="center"/>
    </xf>
    <xf numFmtId="4" fontId="7" fillId="0" borderId="0" xfId="5" applyNumberFormat="1" applyFont="1" applyFill="1" applyAlignment="1">
      <alignment horizontal="left" vertical="center" wrapText="1"/>
    </xf>
    <xf numFmtId="3" fontId="15" fillId="0" borderId="5" xfId="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4" xfId="3" applyFont="1" applyFill="1" applyBorder="1" applyAlignment="1">
      <alignment vertical="center"/>
    </xf>
    <xf numFmtId="3" fontId="15" fillId="0" borderId="17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/>
    </xf>
    <xf numFmtId="0" fontId="9" fillId="8" borderId="11" xfId="3" applyFont="1" applyFill="1" applyBorder="1" applyAlignment="1">
      <alignment vertical="center"/>
    </xf>
    <xf numFmtId="3" fontId="9" fillId="8" borderId="1" xfId="3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2" applyFont="1" applyAlignment="1">
      <alignment vertical="center"/>
    </xf>
    <xf numFmtId="0" fontId="9" fillId="0" borderId="0" xfId="3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3" fontId="9" fillId="0" borderId="0" xfId="4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95250</xdr:rowOff>
    </xdr:to>
    <xdr:sp macro="" textlink="">
      <xdr:nvSpPr>
        <xdr:cNvPr id="1025" name="AutoShape 1" descr="data:image/png;base64,iVBORw0KGgoAAAANSUhEUgAAAG0AAABtCAYAAACr+O9WAAAAAXNSR0IArs4c6QAAIABJREFUeF7tXQeYXFX1/537yszsbN9ASLK7qZRAFEIPUkURKaK0KBHpSuhKIKYScAkJRAgoRSQCSkdAQEBARIqgf0MRkpCE9E1C2vYyM6/c8//ufTObmc1udrYEWLL3Yz9g95Zzz++ees97j9DXeh0HqNdR3Ecw+kDrhYegD7Q+0HohB3ohyX2S1gdaL+RALyS5T9L6QOuFHOiFJPdJWh9ovZADvZDkPknrA60XcqAXkvyVkzQGaBUQspAXFTBy2UIxsegvSfZnov4A9ZOMfICjgikqgSiYLYWd0AAyGOSCuBEkGiCpEYasJRYbILHeErzecf3NFvz6lWhsPAyIfd6493rQPgVCEiX9IhYNAHGpySj3wEMkYwgIAw2iQgG2CbCIySLAFIDBgEEaJxKcwisAjln9A0gAvvrxQT6IXQY7DHI85iYwrTWIlwrwEpfFCtNzKgeiYQ19DiD2StBWIWeAMMNfYylHGgKDJTDcJDE4RFQkmEIeOOQDIQZbkkgBRKmNKjTUf6t/d9TSx6i+yf9nYmYCOSYQNwkxF2iKs1xvAR/5MBZKYP4Cd8vHJwCJjtboyt97BWgMRDageKhjyYMA7C+IdxdsDAmDig0g5AIKJNsnGIGCC1o2wHSFaWkAaiCJwQbg2kDMJzQ1w19PLD6SoDccl//xMKrXzwgkt0falxa05SgqCFk8BDBGk+TDWNB+gniAyZQHICwBU5JWcxqcHQlQNpzW4CXVq2D2CRT3iGt8pqXE/JLv4aVyVC+mHgDvSwfaShQOMQwaIwSOMEAHmUQDmZHngyMpVbejpSgbkLbXJwUggZkYrgWqiUGuIhLPS8hny52aBd1Z40sBGgPhtVb+vszWsQAfHiGxJ4H7eUCOTzC/DJLUVSanpI+Y/TBEdULwIlfimZAbf2JXNG3oyrxfKGhaBZrG/gx5ggAOsQQNZaZiCQ5LgvLqvnC11xWmtjVGMdoA2GBKEGF9wvf/JU16aFOi+vUDAbcz63whoK1GQRGZxsHEfFJIiDEAhkggXwZSRT1msTvDic+pr4oFDYYUQJNLvIolPyo948FybFmfLQmfK2gqpgqbhYcSie+FQUcxMMwD5ydt1VdGqrJhvgJPMEubaEPMx2skaO4gd8v72Yz9XEBTwesqq/DrFouTDcIJBmh3Bgo8gvlVlqpsADBVMAk0xIH5zHxLmVf9t47G7XDQViK6W8QKneiCfmQT9gFziUdkfZXsVUdM7ujvprZ1cDxggUs8q9ypfoq2Y853GGjKNq0z8w4VbP4kJMQ3HWAwE2ypY9G+1poDykkRDJUuW5gAKgY71X9uj0s7BDTlaBiWeYoAzjGBfZWT4SUD4Wzgap0+ymbMV6GPynuaDN9TwPly+jC/9rn2PNEe3e/yUL89bJY/CrH4vgTvxYSQ15K2a38pBZSZzNJKRlznCwlKjQbJ9694S2kfpSothuuC/49decUg1H7Qeus9JmmKuWvNwiNJGOdZwDeZsZsKjDtyNBQiCiwGewyskcw1EjpV1V8QciVI5xN3pmYwOAy4TdJ/1vS9SwegcXP6/nsEtAVAboHd7xST+SIB7CcJed52JETHKsnAWUquEaAPmXiZr+5JgMFgjGTCrtCS1pKg35lw0wfZYjTESM4sdWrmEOClGNBt0JYgr1/Uss62IX4iIff2iZSz0WZTYKnbRoZ0PdBGMN6SoHcA6QC0N0BjbB1oc6FHZO9UKLWxWcUAF7yaJI8b5NX8q0dAW4viUmHjZyZoLDOGeARLAZa6s0pfJAALPjMvZ8g3XRKvQPJ6i2hvj+hk5bCA0R99HmYGfDbACcjHypya8wmIqz92WdJWhwuGGZ55RVjgVI8xsC3vMOVc+DoO4U8k8BZL+aLv80LDNPoL0Ckm8XEeaA8mRPrCgW3FTR12l1FDUp5d6te80GXQPrWL94kwX26zOMUn7OrRth5eUrJYApWS+WWW8gX4vMCH12QY9jEW0TiDxEEMLnaTmfydXR22596HQdzM8vFNbvUFBwLNnZa0T0MFw6PSuMZi+p5P6O+2AkxNqKtkJGql4Hc85mdNorfXOdWrCpE/MCTo1LBhnOqDviYJOSl12gdY+xwIQXkhvNZnOr3MrfpPp0BbjqLyHENcYwgaqyTESV7vp5ZLxlksgAUs+VkGXrI98fECbIkNM4sOsQnjBHA8QKUqldVRONAHZMABBVIU7DVJml7qVd2UNWgrEO1vmfbVYYif+IRd0iUsZbtYokYC//QEP+o4sXfXIrZhpKrhsEuOs0AXgHkMiAu9oAKqr3WCA1EQmplfrXKrfpAVaCoOy7WLrsyRdLEkGpgOmIq31A8xFrvMjyWIXqp2qxYo3RuEA+ZpKhxgYLRPiKiatL7WeQ4oLeYz18SFd3CHoDFgVlqFPw6RMYkZw900lZgEzAPzu1LSfa4f+3sZmjcS4K9BzkAyQypZfJZk3nN78Vvnt7DzjUj5Cgnf/36HoK01C441yZgpgNFO8kpFsUwhDyDGkl/0gN9HPPHOLtjSoH65HoWDYdJFphAqfhvsBjnEvtYNDqRAcyFv3C5olcgfwbaYE2bjOJd02ZruryJ1lqjziZ9i4Pcxt/qD3ZOFmaqayjRpvE30QwYN6kx2vxt72imGKs3mQT7fLmgb0D/qmokJJonLQSj2QPoeTAFGkmscwlMMurferfrfKMBRXKtCcWncxPkG4VyAytsETFdc91BTacls52svhdmV8dmOaWub3UilqjSgz7ygXdAqjZJTLQMVxNgj5dorlSikrPJBD0qSf9zg1i5KVRJtRLS/a4YutYjOYmiVmNSgaZSrKnkptZh2qxGBhLo2VFMp16aDg0ACJFTZfqvtZktPar3kIeneHgIayDC2pScLpkiWVW2CtipcMFT45r1h4HCHEFYsUQgYjDqP+QHT8+7cBfUrU5nnahQVNJp0UYjEJQCXtZnhUGAJAWPYEJi7DwOFQtlLSfpmDANySxXchQvBCRfWiOEwBuzW/lzKK9q0Gd7S5ZANTSARbFkxniwLRnkZzBFDA1DbkiAiyKZmeIuXwt+4CWRbMMqSYxTjs5A6faSkD25sgr9xM+RnGyEb1UM5QvOkM82HdLcBTXuLZsm1EcJEl1Rlb3ChRUCCmf/kuritHNVLFC/05gFrjVH4o5AQ1wjQnk47Tgd7Lig/D7k/PR+Rk7+r/zubDW+zISGQeONtNN59Nygniui55yJ0yIFBt9YCl9xd4q1/ofGu++CtWBWccA2aD3NIOaIXnIPwsUcHzGtLYAlwFy9Fw613wPngAxj9d0H0nHMQOe2UJNAdsFzTEGgYbo5BqgP0yVLEnn8J7v8+CjjbOeB4G9BWW/0OMMH328DecdKPA6k4zPfBz3rs37jSrfvomLS7ndVmwbE2GTME6CCX1JMqbTd2YzCHDUfhrbMQ/s63QKGu3bxwLI7GeX9Ew61zETryG8if8AtYo0Zul3Oxv/wVtZNnwFvyKcgwwSxBYRuRU05G/vSJsPbYvd3xnEgg/sprqL1mMtwli2GN3AuFt8xC5MTjOyMgwUFRUun7kDW1SPzjTdTfeAvcBYtAptkZVSkzQFsJhA2r+MYIxHiHWKlFUnlEj/ltn+WUTV7tu+nVsCuRt5dlWxU20/EuQT2g1w5iDPZdhI45CoU3/wrW6H11LUFXmr/+M9RVzEbs6eeQd8UlyL34AojiovanYkbzM8+jToH26XJAqAt9D+ZeeyB/4tXIGXsqyG7/ACnV2nTfg6if9Wuw04zw0d9E4W2zYI3csyvkJzUCa+Dqb7kdDbNvC6Q/S2mTzI0ZnFtj5R9kkPWwyRieIAiVqASwPAE51Xdq/jI0eZ+jfqmLd0xMsMm8yCeouvv2UfB9wDSRe+V45F5xMcxBA7u8Yee9D1E7bTr8NetQMGMaIqecqG1T+6LCaH76OdRNuT4ATTkVuTnIOfN05E+eoFXk9sa6ny5HQ8UsND70EERhIXLPORf5v5oKkZu7dVjSoVE2ix11n5t0NmwbIi+3TSlSdrL5qb+g9vzLgnmMjm2bmlWClS8RtBmAONcsuiFC4moVkynNLxhNLuP2uGfePgIbVZ2C1n5KAivtklMizNdL0N5OW55iGifY80A5OcibcAUiJxwHyokE9kwIiF36QRQVBioifUwioY02NzRsvVVlRuKNf6HhnrtgDh6M/OnTYB+0//alVknaU88GkrZshV7T+treyJ80AZFTv7d13ZRDkaYBFN3Ou/9F7eRpSLz9BszyIcifeC1yx1+YAYTq56/7DEoN+xs3ahWsmui/C8LHfxvWiGHbnAvZ2ITmR55A7SVXZw2aglUy/t0C2moUDCNLPB2GGKVcfKVEJOSLrkMT/4PqxWcmHQ+1ggq6YVs3hxnfSRByOoq8tKdm27D3+1rg6QkBli5EYRFyfnQGQmMOCYBMa96y5Wh6+HF4Cz8BlOlNutveqtXwVq5AzrixyLv6SpjlZS2jWEm0+hEGyEzWA0mJ5iefCUBbsRKipESvmT/pahgDB2guKKarQ6Q8w/SwQHl4saeeQ+2k6ZCbN8LebzQKZlcg/M0jM2hVACT+8QZqLr8asroaJExVUgFRuhsKJk9CdNyZ24JWXYO6aRVovPv3IDNz3fYkXx0Fj/FIC2hrRNF426DZkpBrgMgFryBf/rzZr305le1Qk80HrH524cQwjEsl0F95l1nrOuX2qx91YmQM9j6jUHDzTdp7y3BMmBF78RXUXTcD7vsfgbRlDZoC2ygdhPxfXoOcs38IobzQZFPM47o6UG4UoqAg+K0C7YmnUTv5Ovir1yB0xOHIv/bnCH/32xogTjia0UwEs/+uGaD5n21A42/vRf3Nc3SIEv7ud1F0x83BwUtr/oZNaJz3AOqmzgClfG1DwNxrOApvuhGRkzKdFnZdOP99HzU/vQLuwkUgO2mItsNIxWRleRMSkzTDPwXyQ0bJA7kCJ8UJlgCrEuXZ7Hhzy1BfnT7XeqvgQJ/EvRbTPqr4piMpy6BDqSBdDy4h2UXkpBNQWHEdrFGqpmcr9hyPo/Hu+9Aw9w746zaAhNWimKUfR+jQg1Fw3VSEFNhpatVfvwHeypWaqeawoZmgTZoGjseQN348ci+5EKJfiZYuFXt5ayqDMWWlW8llhrvgE9RddyNizzwDMWAAouedg4IbprSEDcEpYvifbdRaIf7yKwGtypHPy0PoiMOQM+4MGLv023rofB/+mrXasWl68CEtOqkwZHuHPwCN0Oz7J2pOrbWKDwXwsA0aQgSRgPy3D/eCFU7j0nT3vhKIwC66PsziZ6kYLmspS+uobVw4hNwrL0HepRfBaOWYqBNeN70CzY89BY4ngngoGRArUxw5/RTkT7oW9tf3yVheMdl5/0MdAtj779cCWtMjT6Ju2gyYe+6OgmmTERpzcKCim5vhvP8/yC3VCH37aIhodCtzXQ/x195A7VXXwlu6BNaoUcibcg2iY0/L3LJyQppj8Fauhqyp2eqE5OTAGFIOI82zVfv2li5D8yNPovHeeZBV1SAzu9BH14YyauOCDtWgVVoll0eAm3xCjmBuioMme27V79O9RdVPSRnI+L3FNCrRjboOdh19sgvmzNTen2hlz5TqqP3ldCTe/BdIVUImpTAI0PORd0UgLYZSZ8mm7Gbi1dfh/Pc9hL99DOxD1DP1Qeaj+f6H0XD7Xcg581TkXvZTiMJAdbpLlyH+t7/DHFym6UhvsrYOTQ89jrrJ14FjMYS/dSwKf10Ba+/tx4TtHWLlVap9NT3wEGJ/fQFyc2D7si3rjIAQk/47jocTVBI4tMYqubcA+KFSd3H232bXP68U9cvTn9xQtmw3u+TaCGNCglDQKVuWvhN1Mn0X9sEH6nhHMTcjZmNG08NPoH7mzTr1pHOMLaAlYA4bhvwZU5Bzxvcz4isVdDfd/xDcRZ8get6PYR8wOgDNddH04CNIvPYGouMvRPiIMXo+2dCA2LMvwPnPfETPPxv26H0z+K2clobZc7WtorxcRM8eh4KKqRD5+V1RLlBBuvZ8b78L8VdfhXa4OxGr5oNQz/5vSt2aq0glehOW/WIUYl+P4HqSp9V41XekMvcpClWNI1l4wAYdkSB0zpZlHGGV0vER/cmPkDd5Aqzdh2cwQdmz+plz0Hj3PB2AtiR6dSzkIXTEN1AwYzJCRx2eMU7ZpoZbbtf2Je+aK7WnqppsakLsuRchN27WjotRUqylz/14ERrvvFc7GPkzJunft0gts5aKumumIPHmmzCGDkb+xGsQvfCcbewZO64+APCTF1cqDgyFtonPdBqrrh7x199E/Yyb4C5cADI7dkAUTco42GAnxhhf7lb/gVZZhaNt0KshEsVx5kXk0ukDUKVyixk+xjqj8HumIe7xgd38zhyRVudSueWaUTdMRfS8cRk6X3VVtqFu8vWIPfM82PNByaBTjzNMRM89S4Nitop9lG2qv2EWYBjIv+6XsL8+KgCtthbuxwtB4QjsA0cHUqZU36NPoPnhx5Fz5mnIveSiDIdGSW3shZdRO2ES/DWrYB90IApuuQnhI7/R6oAl4C5arG2fso+aVpVKLClG6PDDYO0zMlOamPXayrlp+M3tEFZeVtKmgqFmyBUMOnmwU72IVtlF43LZ+J1PHE1Inut71ZNa2zL1SqK1VvGvwxAXJIhzO+UxtgbNdXWmX+UgI985dpscZOzlv+uTqE66VpspJ8TzdBCer5yBC88JTvJW0dCpqvrrZ8IcMRwF102GlXRSVKzFDY1BGJCXBwW+yqrUV9wEv2ozCisqED768ExXf8NGNP3uD6ifM1er8sjJJ6Nw9g0whwzOlO7NW9A070E03HEnOO4kg2oJKspF7rifIG/KhG2SBrKhEY133oPaSZMgrPysQMtRoDH+VOpWXaDy17TGKp6TA3GpwzLhgk4v96peT2XwUxRuQO6uccv6SwTiQJXF75JSTw5iN47wCcej4FfTYe07qsUz1PbH9wNXf85c+GvXbzXU2g56OjQo+NU0hE86PmOcbG7WWfyGm29D6IgxKJgxBdbXAs9SB9wqhZMMtn0FyB8fQeMdd8I+fAwKb6qAOTQNDOXqf7IEddfPRPOTT8Do3x+548frbI7IUewLmkr+qrSYis2annwMAkrVERgeqDAXeRdfFoQH6Sk2JWl19drdr589KytJC7xGbvRJnlPm1D6t1qbVdtHz+Sy+08z8ZsJLjBuGpo2tQak0C49mQQ+aEGVddkBSLjv5yLviUuRedSnM0kEZS6l7srqKm9H04J/A6u7LSJ4PBZrnIfKDk5A/bSLs/b6eMc5dvhINs25D80OPInzicYGkJUFL76g8uPjf/4mGW34Nd/Fi5F18MXJ/cZmWwBYwXBeJt95B7cSpcOb/G9bIfVAwfRpyfpjp6rPrwXnvAw2a8+EHoGSmlqJhWKO/jrwrr0D4qFbqVEod4Ndc8gvE/vYShL01xGhPENRRSEj5Ojz/9FTMTJVW8UdR0Mg4y+kJr+a21qpRTbY2VHwVSZpOhMJugea5OqgtqJiu3W9RkOmJaSZMr9CMVZkM7TmmXVjmXv4z5F11KYwB/TP2GP/n26i/4UZ9zxY59fsomP7LNkFT9rLhjrvQdP8DMMoGoWDqFETO+EGm1NbV6/iwbtr1kLXVCB91FApmXq9znBkHwHWhksmJv72q7ZRKnSl7KYoLYR+4P+z99w0uetOatpV/fRE1l0wI0l2t8q2tgQvyv9zkgS4rdaseSP2dKs3iKnUx4DOfVerXvNJaNaqOa6ySO3NA58SJo92zZzFYB+yPwlkVCB15WIbqUOpGOR/1N1TA/XhxIGVp8ZlZNgh5U65FzllnQkTT1JTrovnxp1F/40x4Sz9Fzmmna2lsLWnKK42/8DfUzZwN56OPETn6aOTfMD0ItNOat3YdGufehYa5t4OiUeSMHYuCG6dnZDWCg8SA4+gYbmsjwLYy6GuRYN+Ht3wl6qb9CrEnngnyjclb9PakLAwgzvJNz3XGDk17uw9ttEt8R/rz2eOzylC3orXXqOK4SrPosVwyvttM3O4lZ3sLtxCtNskJRE4/LVBfre6jtF367b1o+M1vIT/bBDKSmQJtzxI6JZQ/fYp29dPTPv7mLWj87e/QcOc94Jpa5Jx2anCxqVJjLYuzDqQbbvsNmv70kGZYdNw45E+9FsbArXnEIBRYiPppN6D5+edglpYj98rLkPeLyzOksaO9tv67sqv+mko0PfAwGubeCW5s7lDKlGEQjJpmSZcN8bc8kj4n1dn9uIHlA7Vu9eWjgMbWC6p3Kxpm5JEcwmGxbsRnOnUVjSBvwlXI/el5MHbbms1Qa3qrK4M835+f0UncdNUIIRE9ayzyJl4Na689MkhUN7/1FbP13RRYIOfMH2gwrL33aumns/V/fhb1s+bo22ejvBz5P79SZ0fSVZRKmcVf/Qdqr54Eb/ly2KNHI//6KYic+J3O4aQOmt6Upx0P79NliD/3ks6G+JuSB3I7aXZVeRICZAPzE+zKS4aitjYDtC12id8k5VTHq7k1PZuf6rQaxfuQSQ+GCfuq1FXnqE877G5Ce2Lq1IaOOQIUUsKfbMqPXbQYDbf+Bs58ZdTTsyCedtej48YiZ+xpECVFaRFkEAQ33P07uO99ADIjCB9/LKIXnQtz6JCWGhSVEG76w58Qf/5F7U2ae4xA7s/OR/hbx2REo8odj7/0Chp+fQdUyix06KHIu/bK4KI0K7ugEgCswVJxm7+5Ct6SpTod57zzn6CYR116dZAJCTN8l7BMSj6v1Kt+tzXPlSNSQ4SLBjnVf0l/rjfVsRL5B7Nl3B+CUEU7XX5oXbnsykuz1J2aznqro5bkBJHOtquErzqZqQRxYDt8UDisk70qR6glQ19YBjWPqvzAXbwkGGeYEIMGwhq5RxDHKQaqWsHNm+EuXAyurtYOgwp+rb33hOjXL62cj6DsnrditZ5PV44NGqgzK/qeLduqK1/qlJXKfqjwQu2Lm5o0HdqOddDUG3wEY3MMPHuIV31rW90VaB8aEBcOcLe839YLJFebRYcbRPdZoBHdAU0vru2TipvaOLbJQDodsHSbpGsNk3dxGRvRNYlbS9GCfkFsli7J+mI0VYehU2J+C6gZ8wmRVrElg/RUdmK2LX+1Csykb3uYGcxsgGIx6T9m+/7EgWjY0iZoa63ixz03ftUQNH/WVof1ZtERvhDzLObhrk65d7N1dGK7UgmcPqa9+bPp06KukwanI1o7YkUnEsL6vozhOZBvMeGqMqdG1de12WiNWTyNvOo5Ze285XotisfAwjwL1FJp3BGtfX/vPAdshiTC8oTPk8r86qe2NwOpbMcyr/bt9MvO9AFrUbgfLNxvw9B3aJ0np29ERxywGNIkfNYs+bZNXvUdHb20kzYBubu24eqnFvoMhUNcUzwUITo40ffIUkf87/TfleNhgKpi7N/vebhxOGrqOpqkw6KcDUA0YRc9lsfGt7sTXHdEyM74dwWYCdTHwU/Cjc0oQ2xdNnzoEDQ1yRqreF4U4ocx4g7L5bJZtK8P1Ht/pQluikm8IEz3utJEw9Js+ZIVaCvNookREr+U3SkzyJainaCfsmECqHPYf833xIzBqF7YmW1nBdoas/g4CJpngQephws7s0Bf30wOKMAIXONKetEx5Jxh23Ht23X5s2FqJSKDYOU8bYP3d4j6PMhsmNZGHwWYAdTGJL/s+nzTcNR83JWpspIadfG71iqeG4I43+lmuUFXiOztY/TjYoFbv6nZ57/6vpgzDFuWdHVfWYGmJl9rFJ0YMsQ9LmOQ+pBKVxfc2cYl38PvW4TKZsgn4MTvyNZL7JZ6VINVnYg07fstEscmunGvtjOBFnzxAo5Qj4sx/8H3/D8MRl1Nd3nQKYlZZxVfECaqSDD690nb9lmvXHoDaPRB73nSv+9jv+apnvqeWqdA+xSR0rAZ/l2YjGMd4lA331HQ3QP3pRyfUocmYaPn4x+NJO8ZkfZW1J4gulOgadtmF59hQcxm5vL0Vy71BDG9fQ510ycYCYOwzAU/lXD8B4egbmVP76vToKm0lmOV3BIBneESl3SnOqunN/NFzZfyDm2wSkl9zOB5plv7592A4Pazh1unQVPrr0LuSGFbs0Msjk2+Wa5L8/TwXr6Q6dSLLJSzYRGtd9l/xYG8r9ytm78jiekys9eahceAxEwD2F8GL9zs8lw7coM7au6U7dLZDcj/McSjza777J7t3Db3JB3dYnSlUXiqIYypAthHEqydQVW2BMpAkwOs8pmfZQ+PDkb1op4EZntzdQu0IOguOEMI81oBjJKkPlX81cxNBmCxNEBxAaxLSH7LI3q0wat6s/VjYTsavG6Dpm2cUXSiKfhqG+IAH8j1KXjdbev38+/ozeyI+VMfpxNAnAibHCnf84V4wnWcf45A46YdsWZHc/YIaGqRSiv/YEjj8ogQR/rgAT6R2ZvVpf4GDsMX+tvVvMljns+E5zzHeS29RLsjBu+Iv/cYaIq4ZSguC5l8Fgn6cZjFUBcc8ZMfZN0RxO+IORVDFFgWKM6Qmx0p50th/NV14y9/0WCl9tujoKlJ9Y2AWXikQebZFqmvO/FuPjgkidQHWnt8ve4CpwhSbjsxswC5SrJc4vWS6Z9S4hXHT7z7RanB9va2w5iov7AboiPIM8YagseYoF1Ive49+DyXXjerSuvuotLGeLV4ygs0QK6qCXaJawBeSJJe90i8HnFpya7YvM2zDTuAnE5PucNAS1GyGP3y8kw+xCP5PQN0gE001GLK88AhFzBl8ppnRwKY2qT6wnug+oQCyomBq8FYSoLnQ4rX2XM/mIf62hnqZSVf4rbDQUvfe2VolxEk5WEEPkCCR4dIDLUYUQ9k+5AqQDfVg9ZKxXYHxNSm1CeJ1fN2JoRjqvfDkXqsD+sFaDFLLJDg923P+bD1R+W+xHhp0j5X0FLMWADY/VBQmjCN4SbEKy++AAAA7ElEQVTxHgyxDzPUl53KiZBnsKosg6mq6lUlvHpcXpke0m8224Zm9SoyJRnq1WS++lEV+Ezk+pBNYFQCYjEBn0DIZT6Lla7D63ZHdf2XHZzP3aZ1hiHq9U0mcnN9UBGbxkDJKDfIGMTE/SW4hBj5TMgjRkRKtlIX58q3ESQSLGQjMWoZVEWMDZJ5nSB/NRlynZHgmv5orE99e6wzdH1Z+34hkvZlZUZvoasPtN6CVBqdfaD1gdYLOdALSe6TtD7QeiEHeiHJfZLWB1ov5EAvJLlP0vpA64Uc6IUk90laH2i9kAO9kOQ+SeuFoP0/Vw18JSFU5L0AAAAASUVORK5CYII=">
          <a:extLst>
            <a:ext uri="{FF2B5EF4-FFF2-40B4-BE49-F238E27FC236}">
              <a16:creationId xmlns:a16="http://schemas.microsoft.com/office/drawing/2014/main" id="{C4A2C2C5-6B74-492C-8EF0-10AC4A4C5E22}"/>
            </a:ext>
          </a:extLst>
        </xdr:cNvPr>
        <xdr:cNvSpPr>
          <a:spLocks noChangeAspect="1" noChangeArrowheads="1"/>
        </xdr:cNvSpPr>
      </xdr:nvSpPr>
      <xdr:spPr bwMode="auto">
        <a:xfrm>
          <a:off x="60293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221E270D-E21E-4DEC-986D-E98ACCA1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95250</xdr:rowOff>
    </xdr:to>
    <xdr:sp macro="" textlink="">
      <xdr:nvSpPr>
        <xdr:cNvPr id="2" name="AutoShape 1" descr="data:image/png;base64,iVBORw0KGgoAAAANSUhEUgAAAG0AAABtCAYAAACr+O9WAAAAAXNSR0IArs4c6QAAIABJREFUeF7tXQeYXFX1/537yszsbN9ASLK7qZRAFEIPUkURKaK0KBHpSuhKIKYScAkJRAgoRSQCSkdAQEBARIqgf0MRkpCE9E1C2vYyM6/c8//ufTObmc1udrYEWLL3Yz9g95Zzz++ees97j9DXeh0HqNdR3Ecw+kDrhYegD7Q+0HohB3ohyX2S1gdaL+RALyS5T9L6QOuFHOiFJPdJWh9ovZADvZDkPknrA60XcqAXkvyVkzQGaBUQspAXFTBy2UIxsegvSfZnov4A9ZOMfICjgikqgSiYLYWd0AAyGOSCuBEkGiCpEYasJRYbILHeErzecf3NFvz6lWhsPAyIfd6493rQPgVCEiX9IhYNAHGpySj3wEMkYwgIAw2iQgG2CbCIySLAFIDBgEEaJxKcwisAjln9A0gAvvrxQT6IXQY7DHI85iYwrTWIlwrwEpfFCtNzKgeiYQ19DiD2StBWIWeAMMNfYylHGgKDJTDcJDE4RFQkmEIeOOQDIQZbkkgBRKmNKjTUf6t/d9TSx6i+yf9nYmYCOSYQNwkxF2iKs1xvAR/5MBZKYP4Cd8vHJwCJjtboyt97BWgMRDageKhjyYMA7C+IdxdsDAmDig0g5AIKJNsnGIGCC1o2wHSFaWkAaiCJwQbg2kDMJzQ1w19PLD6SoDccl//xMKrXzwgkt0falxa05SgqCFk8BDBGk+TDWNB+gniAyZQHICwBU5JWcxqcHQlQNpzW4CXVq2D2CRT3iGt8pqXE/JLv4aVyVC+mHgDvSwfaShQOMQwaIwSOMEAHmUQDmZHngyMpVbejpSgbkLbXJwUggZkYrgWqiUGuIhLPS8hny52aBd1Z40sBGgPhtVb+vszWsQAfHiGxJ4H7eUCOTzC/DJLUVSanpI+Y/TBEdULwIlfimZAbf2JXNG3oyrxfKGhaBZrG/gx5ggAOsQQNZaZiCQ5LgvLqvnC11xWmtjVGMdoA2GBKEGF9wvf/JU16aFOi+vUDAbcz63whoK1GQRGZxsHEfFJIiDEAhkggXwZSRT1msTvDic+pr4oFDYYUQJNLvIolPyo948FybFmfLQmfK2gqpgqbhYcSie+FQUcxMMwD5ydt1VdGqrJhvgJPMEubaEPMx2skaO4gd8v72Yz9XEBTwesqq/DrFouTDcIJBmh3Bgo8gvlVlqpsADBVMAk0xIH5zHxLmVf9t47G7XDQViK6W8QKneiCfmQT9gFziUdkfZXsVUdM7ujvprZ1cDxggUs8q9ypfoq2Y853GGjKNq0z8w4VbP4kJMQ3HWAwE2ypY9G+1poDykkRDJUuW5gAKgY71X9uj0s7BDTlaBiWeYoAzjGBfZWT4SUD4Wzgap0+ymbMV6GPynuaDN9TwPly+jC/9rn2PNEe3e/yUL89bJY/CrH4vgTvxYSQ15K2a38pBZSZzNJKRlznCwlKjQbJ9694S2kfpSothuuC/49decUg1H7Qeus9JmmKuWvNwiNJGOdZwDeZsZsKjDtyNBQiCiwGewyskcw1EjpV1V8QciVI5xN3pmYwOAy4TdJ/1vS9SwegcXP6/nsEtAVAboHd7xST+SIB7CcJed52JETHKsnAWUquEaAPmXiZr+5JgMFgjGTCrtCS1pKg35lw0wfZYjTESM4sdWrmEOClGNBt0JYgr1/Uss62IX4iIff2iZSz0WZTYKnbRoZ0PdBGMN6SoHcA6QC0N0BjbB1oc6FHZO9UKLWxWcUAF7yaJI8b5NX8q0dAW4viUmHjZyZoLDOGeARLAZa6s0pfJAALPjMvZ8g3XRKvQPJ6i2hvj+hk5bCA0R99HmYGfDbACcjHypya8wmIqz92WdJWhwuGGZ55RVjgVI8xsC3vMOVc+DoO4U8k8BZL+aLv80LDNPoL0Ckm8XEeaA8mRPrCgW3FTR12l1FDUp5d6te80GXQPrWL94kwX26zOMUn7OrRth5eUrJYApWS+WWW8gX4vMCH12QY9jEW0TiDxEEMLnaTmfydXR22596HQdzM8vFNbvUFBwLNnZa0T0MFw6PSuMZi+p5P6O+2AkxNqKtkJGql4Hc85mdNorfXOdWrCpE/MCTo1LBhnOqDviYJOSl12gdY+xwIQXkhvNZnOr3MrfpPp0BbjqLyHENcYwgaqyTESV7vp5ZLxlksgAUs+VkGXrI98fECbIkNM4sOsQnjBHA8QKUqldVRONAHZMABBVIU7DVJml7qVd2UNWgrEO1vmfbVYYif+IRd0iUsZbtYokYC//QEP+o4sXfXIrZhpKrhsEuOs0AXgHkMiAu9oAKqr3WCA1EQmplfrXKrfpAVaCoOy7WLrsyRdLEkGpgOmIq31A8xFrvMjyWIXqp2qxYo3RuEA+ZpKhxgYLRPiKiatL7WeQ4oLeYz18SFd3CHoDFgVlqFPw6RMYkZw900lZgEzAPzu1LSfa4f+3sZmjcS4K9BzkAyQypZfJZk3nN78Vvnt7DzjUj5Cgnf/36HoK01C441yZgpgNFO8kpFsUwhDyDGkl/0gN9HPPHOLtjSoH65HoWDYdJFphAqfhvsBjnEvtYNDqRAcyFv3C5olcgfwbaYE2bjOJd02ZruryJ1lqjziZ9i4Pcxt/qD3ZOFmaqayjRpvE30QwYN6kx2vxt72imGKs3mQT7fLmgb0D/qmokJJonLQSj2QPoeTAFGkmscwlMMurferfrfKMBRXKtCcWncxPkG4VyAytsETFdc91BTacls52svhdmV8dmOaWub3UilqjSgz7ygXdAqjZJTLQMVxNgj5dorlSikrPJBD0qSf9zg1i5KVRJtRLS/a4YutYjOYmiVmNSgaZSrKnkptZh2qxGBhLo2VFMp16aDg0ACJFTZfqvtZktPar3kIeneHgIayDC2pScLpkiWVW2CtipcMFT45r1h4HCHEFYsUQgYjDqP+QHT8+7cBfUrU5nnahQVNJp0UYjEJQCXtZnhUGAJAWPYEJi7DwOFQtlLSfpmDANySxXchQvBCRfWiOEwBuzW/lzKK9q0Gd7S5ZANTSARbFkxniwLRnkZzBFDA1DbkiAiyKZmeIuXwt+4CWRbMMqSYxTjs5A6faSkD25sgr9xM+RnGyEb1UM5QvOkM82HdLcBTXuLZsm1EcJEl1Rlb3ChRUCCmf/kuritHNVLFC/05gFrjVH4o5AQ1wjQnk47Tgd7Lig/D7k/PR+Rk7+r/zubDW+zISGQeONtNN59Nygniui55yJ0yIFBt9YCl9xd4q1/ofGu++CtWBWccA2aD3NIOaIXnIPwsUcHzGtLYAlwFy9Fw613wPngAxj9d0H0nHMQOe2UJNAdsFzTEGgYbo5BqgP0yVLEnn8J7v8+CjjbOeB4G9BWW/0OMMH328DecdKPA6k4zPfBz3rs37jSrfvomLS7ndVmwbE2GTME6CCX1JMqbTd2YzCHDUfhrbMQ/s63QKGu3bxwLI7GeX9Ew61zETryG8if8AtYo0Zul3Oxv/wVtZNnwFvyKcgwwSxBYRuRU05G/vSJsPbYvd3xnEgg/sprqL1mMtwli2GN3AuFt8xC5MTjOyMgwUFRUun7kDW1SPzjTdTfeAvcBYtAptkZVSkzQFsJhA2r+MYIxHiHWKlFUnlEj/ltn+WUTV7tu+nVsCuRt5dlWxU20/EuQT2g1w5iDPZdhI45CoU3/wrW6H11LUFXmr/+M9RVzEbs6eeQd8UlyL34AojiovanYkbzM8+jToH26XJAqAt9D+ZeeyB/4tXIGXsqyG7/ACnV2nTfg6if9Wuw04zw0d9E4W2zYI3csyvkJzUCa+Dqb7kdDbNvC6Q/S2mTzI0ZnFtj5R9kkPWwyRieIAiVqASwPAE51Xdq/jI0eZ+jfqmLd0xMsMm8yCeouvv2UfB9wDSRe+V45F5xMcxBA7u8Yee9D1E7bTr8NetQMGMaIqecqG1T+6LCaH76OdRNuT4ATTkVuTnIOfN05E+eoFXk9sa6ny5HQ8UsND70EERhIXLPORf5v5oKkZu7dVjSoVE2ix11n5t0NmwbIi+3TSlSdrL5qb+g9vzLgnmMjm2bmlWClS8RtBmAONcsuiFC4moVkynNLxhNLuP2uGfePgIbVZ2C1n5KAivtklMizNdL0N5OW55iGifY80A5OcibcAUiJxwHyokE9kwIiF36QRQVBioifUwioY02NzRsvVVlRuKNf6HhnrtgDh6M/OnTYB+0//alVknaU88GkrZshV7T+treyJ80AZFTv7d13ZRDkaYBFN3Ou/9F7eRpSLz9BszyIcifeC1yx1+YAYTq56/7DEoN+xs3ahWsmui/C8LHfxvWiGHbnAvZ2ITmR55A7SVXZw2aglUy/t0C2moUDCNLPB2GGKVcfKVEJOSLrkMT/4PqxWcmHQ+1ggq6YVs3hxnfSRByOoq8tKdm27D3+1rg6QkBli5EYRFyfnQGQmMOCYBMa96y5Wh6+HF4Cz8BlOlNutveqtXwVq5AzrixyLv6SpjlZS2jWEm0+hEGyEzWA0mJ5iefCUBbsRKipESvmT/pahgDB2guKKarQ6Q8w/SwQHl4saeeQ+2k6ZCbN8LebzQKZlcg/M0jM2hVACT+8QZqLr8asroaJExVUgFRuhsKJk9CdNyZ24JWXYO6aRVovPv3IDNz3fYkXx0Fj/FIC2hrRNF426DZkpBrgMgFryBf/rzZr305le1Qk80HrH524cQwjEsl0F95l1nrOuX2qx91YmQM9j6jUHDzTdp7y3BMmBF78RXUXTcD7vsfgbRlDZoC2ygdhPxfXoOcs38IobzQZFPM47o6UG4UoqAg+K0C7YmnUTv5Ovir1yB0xOHIv/bnCH/32xogTjia0UwEs/+uGaD5n21A42/vRf3Nc3SIEv7ud1F0x83BwUtr/oZNaJz3AOqmzgClfG1DwNxrOApvuhGRkzKdFnZdOP99HzU/vQLuwkUgO2mItsNIxWRleRMSkzTDPwXyQ0bJA7kCJ8UJlgCrEuXZ7Hhzy1BfnT7XeqvgQJ/EvRbTPqr4piMpy6BDqSBdDy4h2UXkpBNQWHEdrFGqpmcr9hyPo/Hu+9Aw9w746zaAhNWimKUfR+jQg1Fw3VSEFNhpatVfvwHeypWaqeawoZmgTZoGjseQN348ci+5EKJfiZYuFXt5ayqDMWWlW8llhrvgE9RddyNizzwDMWAAouedg4IbprSEDcEpYvifbdRaIf7yKwGtypHPy0PoiMOQM+4MGLv023rofB/+mrXasWl68CEtOqkwZHuHPwCN0Oz7J2pOrbWKDwXwsA0aQgSRgPy3D/eCFU7j0nT3vhKIwC66PsziZ6kYLmspS+uobVw4hNwrL0HepRfBaOWYqBNeN70CzY89BY4ngngoGRArUxw5/RTkT7oW9tf3yVheMdl5/0MdAtj779cCWtMjT6Ju2gyYe+6OgmmTERpzcKCim5vhvP8/yC3VCH37aIhodCtzXQ/x195A7VXXwlu6BNaoUcibcg2iY0/L3LJyQppj8Fauhqyp2eqE5OTAGFIOI82zVfv2li5D8yNPovHeeZBV1SAzu9BH14YyauOCDtWgVVoll0eAm3xCjmBuioMme27V79O9RdVPSRnI+L3FNCrRjboOdh19sgvmzNTen2hlz5TqqP3ldCTe/BdIVUImpTAI0PORd0UgLYZSZ8mm7Gbi1dfh/Pc9hL99DOxD1DP1Qeaj+f6H0XD7Xcg581TkXvZTiMJAdbpLlyH+t7/DHFym6UhvsrYOTQ89jrrJ14FjMYS/dSwKf10Ba+/tx4TtHWLlVap9NT3wEGJ/fQFyc2D7si3rjIAQk/47jocTVBI4tMYqubcA+KFSd3H232bXP68U9cvTn9xQtmw3u+TaCGNCglDQKVuWvhN1Mn0X9sEH6nhHMTcjZmNG08NPoH7mzTr1pHOMLaAlYA4bhvwZU5Bzxvcz4isVdDfd/xDcRZ8get6PYR8wOgDNddH04CNIvPYGouMvRPiIMXo+2dCA2LMvwPnPfETPPxv26H0z+K2clobZc7WtorxcRM8eh4KKqRD5+V1RLlBBuvZ8b78L8VdfhXa4OxGr5oNQz/5vSt2aq0glehOW/WIUYl+P4HqSp9V41XekMvcpClWNI1l4wAYdkSB0zpZlHGGV0vER/cmPkDd5Aqzdh2cwQdmz+plz0Hj3PB2AtiR6dSzkIXTEN1AwYzJCRx2eMU7ZpoZbbtf2Je+aK7WnqppsakLsuRchN27WjotRUqylz/14ERrvvFc7GPkzJunft0gts5aKumumIPHmmzCGDkb+xGsQvfCcbewZO64+APCTF1cqDgyFtonPdBqrrh7x199E/Yyb4C5cADI7dkAUTco42GAnxhhf7lb/gVZZhaNt0KshEsVx5kXk0ukDUKVyixk+xjqj8HumIe7xgd38zhyRVudSueWaUTdMRfS8cRk6X3VVtqFu8vWIPfM82PNByaBTjzNMRM89S4Nitop9lG2qv2EWYBjIv+6XsL8+KgCtthbuxwtB4QjsA0cHUqZU36NPoPnhx5Fz5mnIveSiDIdGSW3shZdRO2ES/DWrYB90IApuuQnhI7/R6oAl4C5arG2fso+aVpVKLClG6PDDYO0zMlOamPXayrlp+M3tEFZeVtKmgqFmyBUMOnmwU72IVtlF43LZ+J1PHE1Inut71ZNa2zL1SqK1VvGvwxAXJIhzO+UxtgbNdXWmX+UgI985dpscZOzlv+uTqE66VpspJ8TzdBCer5yBC88JTvJW0dCpqvrrZ8IcMRwF102GlXRSVKzFDY1BGJCXBwW+yqrUV9wEv2ozCisqED768ExXf8NGNP3uD6ifM1er8sjJJ6Nw9g0whwzOlO7NW9A070E03HEnOO4kg2oJKspF7rifIG/KhG2SBrKhEY133oPaSZMgrPysQMtRoDH+VOpWXaDy17TGKp6TA3GpwzLhgk4v96peT2XwUxRuQO6uccv6SwTiQJXF75JSTw5iN47wCcej4FfTYe07qsUz1PbH9wNXf85c+GvXbzXU2g56OjQo+NU0hE86PmOcbG7WWfyGm29D6IgxKJgxBdbXAs9SB9wqhZMMtn0FyB8fQeMdd8I+fAwKb6qAOTQNDOXqf7IEddfPRPOTT8Do3x+548frbI7IUewLmkr+qrSYis2annwMAkrVERgeqDAXeRdfFoQH6Sk2JWl19drdr589KytJC7xGbvRJnlPm1D6t1qbVdtHz+Sy+08z8ZsJLjBuGpo2tQak0C49mQQ+aEGVddkBSLjv5yLviUuRedSnM0kEZS6l7srqKm9H04J/A6u7LSJ4PBZrnIfKDk5A/bSLs/b6eMc5dvhINs25D80OPInzicYGkJUFL76g8uPjf/4mGW34Nd/Fi5F18MXJ/cZmWwBYwXBeJt95B7cSpcOb/G9bIfVAwfRpyfpjp6rPrwXnvAw2a8+EHoGSmlqJhWKO/jrwrr0D4qFbqVEod4Ndc8gvE/vYShL01xGhPENRRSEj5Ojz/9FTMTJVW8UdR0Mg4y+kJr+a21qpRTbY2VHwVSZpOhMJugea5OqgtqJiu3W9RkOmJaSZMr9CMVZkM7TmmXVjmXv4z5F11KYwB/TP2GP/n26i/4UZ9zxY59fsomP7LNkFT9rLhjrvQdP8DMMoGoWDqFETO+EGm1NbV6/iwbtr1kLXVCB91FApmXq9znBkHwHWhksmJv72q7ZRKnSl7KYoLYR+4P+z99w0uetOatpV/fRE1l0wI0l2t8q2tgQvyv9zkgS4rdaseSP2dKs3iKnUx4DOfVerXvNJaNaqOa6ySO3NA58SJo92zZzFYB+yPwlkVCB15WIbqUOpGOR/1N1TA/XhxIGVp8ZlZNgh5U65FzllnQkTT1JTrovnxp1F/40x4Sz9Fzmmna2lsLWnKK42/8DfUzZwN56OPETn6aOTfMD0ItNOat3YdGufehYa5t4OiUeSMHYuCG6dnZDWCg8SA4+gYbmsjwLYy6GuRYN+Ht3wl6qb9CrEnngnyjclb9PakLAwgzvJNz3XGDk17uw9ttEt8R/rz2eOzylC3orXXqOK4SrPosVwyvttM3O4lZ3sLtxCtNskJRE4/LVBfre6jtF367b1o+M1vIT/bBDKSmQJtzxI6JZQ/fYp29dPTPv7mLWj87e/QcOc94Jpa5Jx2anCxqVJjLYuzDqQbbvsNmv70kGZYdNw45E+9FsbArXnEIBRYiPppN6D5+edglpYj98rLkPeLyzOksaO9tv67sqv+mko0PfAwGubeCW5s7lDKlGEQjJpmSZcN8bc8kj4n1dn9uIHlA7Vu9eWjgMbWC6p3Kxpm5JEcwmGxbsRnOnUVjSBvwlXI/el5MHbbms1Qa3qrK4M835+f0UncdNUIIRE9ayzyJl4Na689MkhUN7/1FbP13RRYIOfMH2gwrL33aumns/V/fhb1s+bo22ejvBz5P79SZ0fSVZRKmcVf/Qdqr54Eb/ly2KNHI//6KYic+J3O4aQOmt6Upx0P79NliD/3ks6G+JuSB3I7aXZVeRICZAPzE+zKS4aitjYDtC12id8k5VTHq7k1PZuf6rQaxfuQSQ+GCfuq1FXnqE877G5Ce2Lq1IaOOQIUUsKfbMqPXbQYDbf+Bs58ZdTTsyCedtej48YiZ+xpECVFaRFkEAQ33P07uO99ADIjCB9/LKIXnQtz6JCWGhSVEG76w58Qf/5F7U2ae4xA7s/OR/hbx2REo8odj7/0Chp+fQdUyix06KHIu/bK4KI0K7ugEgCswVJxm7+5Ct6SpTod57zzn6CYR116dZAJCTN8l7BMSj6v1Kt+tzXPlSNSQ4SLBjnVf0l/rjfVsRL5B7Nl3B+CUEU7XX5oXbnsykuz1J2aznqro5bkBJHOtquErzqZqQRxYDt8UDisk70qR6glQ19YBjWPqvzAXbwkGGeYEIMGwhq5RxDHKQaqWsHNm+EuXAyurtYOgwp+rb33hOjXL62cj6DsnrditZ5PV44NGqgzK/qeLduqK1/qlJXKfqjwQu2Lm5o0HdqOddDUG3wEY3MMPHuIV31rW90VaB8aEBcOcLe839YLJFebRYcbRPdZoBHdAU0vru2TipvaOLbJQDodsHSbpGsNk3dxGRvRNYlbS9GCfkFsli7J+mI0VYehU2J+C6gZ8wmRVrElg/RUdmK2LX+1Csykb3uYGcxsgGIx6T9m+/7EgWjY0iZoa63ixz03ftUQNH/WVof1ZtERvhDzLObhrk65d7N1dGK7UgmcPqa9+bPp06KukwanI1o7YkUnEsL6vozhOZBvMeGqMqdG1de12WiNWTyNvOo5Ze285XotisfAwjwL1FJp3BGtfX/vPAdshiTC8oTPk8r86qe2NwOpbMcyr/bt9MvO9AFrUbgfLNxvw9B3aJ0np29ERxywGNIkfNYs+bZNXvUdHb20kzYBubu24eqnFvoMhUNcUzwUITo40ffIUkf87/TfleNhgKpi7N/vebhxOGrqOpqkw6KcDUA0YRc9lsfGt7sTXHdEyM74dwWYCdTHwU/Cjc0oQ2xdNnzoEDQ1yRqreF4U4ocx4g7L5bJZtK8P1Ht/pQluikm8IEz3utJEw9Js+ZIVaCvNookREr+U3SkzyJainaCfsmECqHPYf833xIzBqF7YmW1nBdoas/g4CJpngQephws7s0Bf30wOKMAIXONKetEx5Jxh23Ht23X5s2FqJSKDYOU8bYP3d4j6PMhsmNZGHwWYAdTGJL/s+nzTcNR83JWpspIadfG71iqeG4I43+lmuUFXiOztY/TjYoFbv6nZ57/6vpgzDFuWdHVfWYGmJl9rFJ0YMsQ9LmOQ+pBKVxfc2cYl38PvW4TKZsgn4MTvyNZL7JZ6VINVnYg07fstEscmunGvtjOBFnzxAo5Qj4sx/8H3/D8MRl1Nd3nQKYlZZxVfECaqSDD690nb9lmvXHoDaPRB73nSv+9jv+apnvqeWqdA+xSR0rAZ/l2YjGMd4lA331HQ3QP3pRyfUocmYaPn4x+NJO8ZkfZW1J4gulOgadtmF59hQcxm5vL0Vy71BDG9fQ510ycYCYOwzAU/lXD8B4egbmVP76vToKm0lmOV3BIBneESl3SnOqunN/NFzZfyDm2wSkl9zOB5plv7592A4Pazh1unQVPrr0LuSGFbs0Msjk2+Wa5L8/TwXr6Q6dSLLJSzYRGtd9l/xYG8r9ytm78jiekys9eahceAxEwD2F8GL9zs8lw7coM7au6U7dLZDcj/McSjza777J7t3Db3JB3dYnSlUXiqIYypAthHEqydQVW2BMpAkwOs8pmfZQ+PDkb1op4EZntzdQu0IOguOEMI81oBjJKkPlX81cxNBmCxNEBxAaxLSH7LI3q0wat6s/VjYTsavG6Dpm2cUXSiKfhqG+IAH8j1KXjdbev38+/ozeyI+VMfpxNAnAibHCnf84V4wnWcf45A46YdsWZHc/YIaGqRSiv/YEjj8ogQR/rgAT6R2ZvVpf4GDsMX+tvVvMljns+E5zzHeS29RLsjBu+Iv/cYaIq4ZSguC5l8Fgn6cZjFUBcc8ZMfZN0RxO+IORVDFFgWKM6Qmx0p50th/NV14y9/0WCl9tujoKlJ9Y2AWXikQebZFqmvO/FuPjgkidQHWnt8ve4CpwhSbjsxswC5SrJc4vWS6Z9S4hXHT7z7RanB9va2w5iov7AboiPIM8YagseYoF1Ive49+DyXXjerSuvuotLGeLV4ygs0QK6qCXaJawBeSJJe90i8HnFpya7YvM2zDTuAnE5PucNAS1GyGP3y8kw+xCP5PQN0gE001GLK88AhFzBl8ppnRwKY2qT6wnug+oQCyomBq8FYSoLnQ4rX2XM/mIf62hnqZSVf4rbDQUvfe2VolxEk5WEEPkCCR4dIDLUYUQ9k+5AqQDfVg9ZKxXYHxNSm1CeJ1fN2JoRjqvfDkXqsD+sFaDFLLJDg923P+bD1R+W+xHhp0j5X0FLMWADY/VBQmjCN4SbEKy++AAAA7ElEQVTxHgyxDzPUl53KiZBnsKosg6mq6lUlvHpcXpke0m8224Zm9SoyJRnq1WS++lEV+Ezk+pBNYFQCYjEBn0DIZT6Lla7D63ZHdf2XHZzP3aZ1hiHq9U0mcnN9UBGbxkDJKDfIGMTE/SW4hBj5TMgjRkRKtlIX58q3ESQSLGQjMWoZVEWMDZJ5nSB/NRlynZHgmv5orE99e6wzdH1Z+34hkvZlZUZvoasPtN6CVBqdfaD1gdYLOdALSe6TtD7QeiEHeiHJfZLWB1ov5EAvJLlP0vpA64Uc6IUk90laH2i9kAO9kOQ+SeuFoP0/Vw18JSFU5L0AAAAASUVORK5CYII=">
          <a:extLst>
            <a:ext uri="{FF2B5EF4-FFF2-40B4-BE49-F238E27FC236}">
              <a16:creationId xmlns:a16="http://schemas.microsoft.com/office/drawing/2014/main" id="{AB4A3666-4764-4049-813F-2B9C02BC5563}"/>
            </a:ext>
          </a:extLst>
        </xdr:cNvPr>
        <xdr:cNvSpPr>
          <a:spLocks noChangeAspect="1" noChangeArrowheads="1"/>
        </xdr:cNvSpPr>
      </xdr:nvSpPr>
      <xdr:spPr bwMode="auto">
        <a:xfrm>
          <a:off x="602932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5B14440B-373E-4695-AF23-EAAF9EA76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95250</xdr:rowOff>
    </xdr:to>
    <xdr:sp macro="" textlink="">
      <xdr:nvSpPr>
        <xdr:cNvPr id="2" name="AutoShape 1" descr="data:image/png;base64,iVBORw0KGgoAAAANSUhEUgAAAG0AAABtCAYAAACr+O9WAAAAAXNSR0IArs4c6QAAIABJREFUeF7tXQeYXFX1/537yszsbN9ASLK7qZRAFEIPUkURKaK0KBHpSuhKIKYScAkJRAgoRSQCSkdAQEBARIqgf0MRkpCE9E1C2vYyM6/c8//ufTObmc1udrYEWLL3Yz9g95Zzz++ees97j9DXeh0HqNdR3Ecw+kDrhYegD7Q+0HohB3ohyX2S1gdaL+RALyS5T9L6QOuFHOiFJPdJWh9ovZADvZDkPknrA60XcqAXkvyVkzQGaBUQspAXFTBy2UIxsegvSfZnov4A9ZOMfICjgikqgSiYLYWd0AAyGOSCuBEkGiCpEYasJRYbILHeErzecf3NFvz6lWhsPAyIfd6493rQPgVCEiX9IhYNAHGpySj3wEMkYwgIAw2iQgG2CbCIySLAFIDBgEEaJxKcwisAjln9A0gAvvrxQT6IXQY7DHI85iYwrTWIlwrwEpfFCtNzKgeiYQ19DiD2StBWIWeAMMNfYylHGgKDJTDcJDE4RFQkmEIeOOQDIQZbkkgBRKmNKjTUf6t/d9TSx6i+yf9nYmYCOSYQNwkxF2iKs1xvAR/5MBZKYP4Cd8vHJwCJjtboyt97BWgMRDageKhjyYMA7C+IdxdsDAmDig0g5AIKJNsnGIGCC1o2wHSFaWkAaiCJwQbg2kDMJzQ1w19PLD6SoDccl//xMKrXzwgkt0falxa05SgqCFk8BDBGk+TDWNB+gniAyZQHICwBU5JWcxqcHQlQNpzW4CXVq2D2CRT3iGt8pqXE/JLv4aVyVC+mHgDvSwfaShQOMQwaIwSOMEAHmUQDmZHngyMpVbejpSgbkLbXJwUggZkYrgWqiUGuIhLPS8hny52aBd1Z40sBGgPhtVb+vszWsQAfHiGxJ4H7eUCOTzC/DJLUVSanpI+Y/TBEdULwIlfimZAbf2JXNG3oyrxfKGhaBZrG/gx5ggAOsQQNZaZiCQ5LgvLqvnC11xWmtjVGMdoA2GBKEGF9wvf/JU16aFOi+vUDAbcz63whoK1GQRGZxsHEfFJIiDEAhkggXwZSRT1msTvDic+pr4oFDYYUQJNLvIolPyo948FybFmfLQmfK2gqpgqbhYcSie+FQUcxMMwD5ydt1VdGqrJhvgJPMEubaEPMx2skaO4gd8v72Yz9XEBTwesqq/DrFouTDcIJBmh3Bgo8gvlVlqpsADBVMAk0xIH5zHxLmVf9t47G7XDQViK6W8QKneiCfmQT9gFziUdkfZXsVUdM7ujvprZ1cDxggUs8q9ypfoq2Y853GGjKNq0z8w4VbP4kJMQ3HWAwE2ypY9G+1poDykkRDJUuW5gAKgY71X9uj0s7BDTlaBiWeYoAzjGBfZWT4SUD4Wzgap0+ymbMV6GPynuaDN9TwPly+jC/9rn2PNEe3e/yUL89bJY/CrH4vgTvxYSQ15K2a38pBZSZzNJKRlznCwlKjQbJ9694S2kfpSothuuC/49decUg1H7Qeus9JmmKuWvNwiNJGOdZwDeZsZsKjDtyNBQiCiwGewyskcw1EjpV1V8QciVI5xN3pmYwOAy4TdJ/1vS9SwegcXP6/nsEtAVAboHd7xST+SIB7CcJed52JETHKsnAWUquEaAPmXiZr+5JgMFgjGTCrtCS1pKg35lw0wfZYjTESM4sdWrmEOClGNBt0JYgr1/Uss62IX4iIff2iZSz0WZTYKnbRoZ0PdBGMN6SoHcA6QC0N0BjbB1oc6FHZO9UKLWxWcUAF7yaJI8b5NX8q0dAW4viUmHjZyZoLDOGeARLAZa6s0pfJAALPjMvZ8g3XRKvQPJ6i2hvj+hk5bCA0R99HmYGfDbACcjHypya8wmIqz92WdJWhwuGGZ55RVjgVI8xsC3vMOVc+DoO4U8k8BZL+aLv80LDNPoL0Ckm8XEeaA8mRPrCgW3FTR12l1FDUp5d6te80GXQPrWL94kwX26zOMUn7OrRth5eUrJYApWS+WWW8gX4vMCH12QY9jEW0TiDxEEMLnaTmfydXR22596HQdzM8vFNbvUFBwLNnZa0T0MFw6PSuMZi+p5P6O+2AkxNqKtkJGql4Hc85mdNorfXOdWrCpE/MCTo1LBhnOqDviYJOSl12gdY+xwIQXkhvNZnOr3MrfpPp0BbjqLyHENcYwgaqyTESV7vp5ZLxlksgAUs+VkGXrI98fECbIkNM4sOsQnjBHA8QKUqldVRONAHZMABBVIU7DVJml7qVd2UNWgrEO1vmfbVYYif+IRd0iUsZbtYokYC//QEP+o4sXfXIrZhpKrhsEuOs0AXgHkMiAu9oAKqr3WCA1EQmplfrXKrfpAVaCoOy7WLrsyRdLEkGpgOmIq31A8xFrvMjyWIXqp2qxYo3RuEA+ZpKhxgYLRPiKiatL7WeQ4oLeYz18SFd3CHoDFgVlqFPw6RMYkZw900lZgEzAPzu1LSfa4f+3sZmjcS4K9BzkAyQypZfJZk3nN78Vvnt7DzjUj5Cgnf/36HoK01C441yZgpgNFO8kpFsUwhDyDGkl/0gN9HPPHOLtjSoH65HoWDYdJFphAqfhvsBjnEvtYNDqRAcyFv3C5olcgfwbaYE2bjOJd02ZruryJ1lqjziZ9i4Pcxt/qD3ZOFmaqayjRpvE30QwYN6kx2vxt72imGKs3mQT7fLmgb0D/qmokJJonLQSj2QPoeTAFGkmscwlMMurferfrfKMBRXKtCcWncxPkG4VyAytsETFdc91BTacls52svhdmV8dmOaWub3UilqjSgz7ygXdAqjZJTLQMVxNgj5dorlSikrPJBD0qSf9zg1i5KVRJtRLS/a4YutYjOYmiVmNSgaZSrKnkptZh2qxGBhLo2VFMp16aDg0ACJFTZfqvtZktPar3kIeneHgIayDC2pScLpkiWVW2CtipcMFT45r1h4HCHEFYsUQgYjDqP+QHT8+7cBfUrU5nnahQVNJp0UYjEJQCXtZnhUGAJAWPYEJi7DwOFQtlLSfpmDANySxXchQvBCRfWiOEwBuzW/lzKK9q0Gd7S5ZANTSARbFkxniwLRnkZzBFDA1DbkiAiyKZmeIuXwt+4CWRbMMqSYxTjs5A6faSkD25sgr9xM+RnGyEb1UM5QvOkM82HdLcBTXuLZsm1EcJEl1Rlb3ChRUCCmf/kuritHNVLFC/05gFrjVH4o5AQ1wjQnk47Tgd7Lig/D7k/PR+Rk7+r/zubDW+zISGQeONtNN59Nygniui55yJ0yIFBt9YCl9xd4q1/ofGu++CtWBWccA2aD3NIOaIXnIPwsUcHzGtLYAlwFy9Fw613wPngAxj9d0H0nHMQOe2UJNAdsFzTEGgYbo5BqgP0yVLEnn8J7v8+CjjbOeB4G9BWW/0OMMH328DecdKPA6k4zPfBz3rs37jSrfvomLS7ndVmwbE2GTME6CCX1JMqbTd2YzCHDUfhrbMQ/s63QKGu3bxwLI7GeX9Ew61zETryG8if8AtYo0Zul3Oxv/wVtZNnwFvyKcgwwSxBYRuRU05G/vSJsPbYvd3xnEgg/sprqL1mMtwli2GN3AuFt8xC5MTjOyMgwUFRUun7kDW1SPzjTdTfeAvcBYtAptkZVSkzQFsJhA2r+MYIxHiHWKlFUnlEj/ltn+WUTV7tu+nVsCuRt5dlWxU20/EuQT2g1w5iDPZdhI45CoU3/wrW6H11LUFXmr/+M9RVzEbs6eeQd8UlyL34AojiovanYkbzM8+jToH26XJAqAt9D+ZeeyB/4tXIGXsqyG7/ACnV2nTfg6if9Wuw04zw0d9E4W2zYI3csyvkJzUCa+Dqb7kdDbNvC6Q/S2mTzI0ZnFtj5R9kkPWwyRieIAiVqASwPAE51Xdq/jI0eZ+jfqmLd0xMsMm8yCeouvv2UfB9wDSRe+V45F5xMcxBA7u8Yee9D1E7bTr8NetQMGMaIqecqG1T+6LCaH76OdRNuT4ATTkVuTnIOfN05E+eoFXk9sa6ny5HQ8UsND70EERhIXLPORf5v5oKkZu7dVjSoVE2ix11n5t0NmwbIi+3TSlSdrL5qb+g9vzLgnmMjm2bmlWClS8RtBmAONcsuiFC4moVkynNLxhNLuP2uGfePgIbVZ2C1n5KAivtklMizNdL0N5OW55iGifY80A5OcibcAUiJxwHyokE9kwIiF36QRQVBioifUwioY02NzRsvVVlRuKNf6HhnrtgDh6M/OnTYB+0//alVknaU88GkrZshV7T+treyJ80AZFTv7d13ZRDkaYBFN3Ou/9F7eRpSLz9BszyIcifeC1yx1+YAYTq56/7DEoN+xs3ahWsmui/C8LHfxvWiGHbnAvZ2ITmR55A7SVXZw2aglUy/t0C2moUDCNLPB2GGKVcfKVEJOSLrkMT/4PqxWcmHQ+1ggq6YVs3hxnfSRByOoq8tKdm27D3+1rg6QkBli5EYRFyfnQGQmMOCYBMa96y5Wh6+HF4Cz8BlOlNutveqtXwVq5AzrixyLv6SpjlZS2jWEm0+hEGyEzWA0mJ5iefCUBbsRKipESvmT/pahgDB2guKKarQ6Q8w/SwQHl4saeeQ+2k6ZCbN8LebzQKZlcg/M0jM2hVACT+8QZqLr8asroaJExVUgFRuhsKJk9CdNyZ24JWXYO6aRVovPv3IDNz3fYkXx0Fj/FIC2hrRNF426DZkpBrgMgFryBf/rzZr305le1Qk80HrH524cQwjEsl0F95l1nrOuX2qx91YmQM9j6jUHDzTdp7y3BMmBF78RXUXTcD7vsfgbRlDZoC2ygdhPxfXoOcs38IobzQZFPM47o6UG4UoqAg+K0C7YmnUTv5Ovir1yB0xOHIv/bnCH/32xogTjia0UwEs/+uGaD5n21A42/vRf3Nc3SIEv7ud1F0x83BwUtr/oZNaJz3AOqmzgClfG1DwNxrOApvuhGRkzKdFnZdOP99HzU/vQLuwkUgO2mItsNIxWRleRMSkzTDPwXyQ0bJA7kCJ8UJlgCrEuXZ7Hhzy1BfnT7XeqvgQJ/EvRbTPqr4piMpy6BDqSBdDy4h2UXkpBNQWHEdrFGqpmcr9hyPo/Hu+9Aw9w746zaAhNWimKUfR+jQg1Fw3VSEFNhpatVfvwHeypWaqeawoZmgTZoGjseQN348ci+5EKJfiZYuFXt5ayqDMWWlW8llhrvgE9RddyNizzwDMWAAouedg4IbprSEDcEpYvifbdRaIf7yKwGtypHPy0PoiMOQM+4MGLv023rofB/+mrXasWl68CEtOqkwZHuHPwCN0Oz7J2pOrbWKDwXwsA0aQgSRgPy3D/eCFU7j0nT3vhKIwC66PsziZ6kYLmspS+uobVw4hNwrL0HepRfBaOWYqBNeN70CzY89BY4ngngoGRArUxw5/RTkT7oW9tf3yVheMdl5/0MdAtj779cCWtMjT6Ju2gyYe+6OgmmTERpzcKCim5vhvP8/yC3VCH37aIhodCtzXQ/x195A7VXXwlu6BNaoUcibcg2iY0/L3LJyQppj8Fauhqyp2eqE5OTAGFIOI82zVfv2li5D8yNPovHeeZBV1SAzu9BH14YyauOCDtWgVVoll0eAm3xCjmBuioMme27V79O9RdVPSRnI+L3FNCrRjboOdh19sgvmzNTen2hlz5TqqP3ldCTe/BdIVUImpTAI0PORd0UgLYZSZ8mm7Gbi1dfh/Pc9hL99DOxD1DP1Qeaj+f6H0XD7Xcg581TkXvZTiMJAdbpLlyH+t7/DHFym6UhvsrYOTQ89jrrJ14FjMYS/dSwKf10Ba+/tx4TtHWLlVap9NT3wEGJ/fQFyc2D7si3rjIAQk/47jocTVBI4tMYqubcA+KFSd3H232bXP68U9cvTn9xQtmw3u+TaCGNCglDQKVuWvhN1Mn0X9sEH6nhHMTcjZmNG08NPoH7mzTr1pHOMLaAlYA4bhvwZU5Bzxvcz4isVdDfd/xDcRZ8get6PYR8wOgDNddH04CNIvPYGouMvRPiIMXo+2dCA2LMvwPnPfETPPxv26H0z+K2clobZc7WtorxcRM8eh4KKqRD5+V1RLlBBuvZ8b78L8VdfhXa4OxGr5oNQz/5vSt2aq0glehOW/WIUYl+P4HqSp9V41XekMvcpClWNI1l4wAYdkSB0zpZlHGGV0vER/cmPkDd5Aqzdh2cwQdmz+plz0Hj3PB2AtiR6dSzkIXTEN1AwYzJCRx2eMU7ZpoZbbtf2Je+aK7WnqppsakLsuRchN27WjotRUqylz/14ERrvvFc7GPkzJunft0gts5aKumumIPHmmzCGDkb+xGsQvfCcbewZO64+APCTF1cqDgyFtonPdBqrrh7x199E/Yyb4C5cADI7dkAUTco42GAnxhhf7lb/gVZZhaNt0KshEsVx5kXk0ukDUKVyixk+xjqj8HumIe7xgd38zhyRVudSueWaUTdMRfS8cRk6X3VVtqFu8vWIPfM82PNByaBTjzNMRM89S4Nitop9lG2qv2EWYBjIv+6XsL8+KgCtthbuxwtB4QjsA0cHUqZU36NPoPnhx5Fz5mnIveSiDIdGSW3shZdRO2ES/DWrYB90IApuuQnhI7/R6oAl4C5arG2fso+aVpVKLClG6PDDYO0zMlOamPXayrlp+M3tEFZeVtKmgqFmyBUMOnmwU72IVtlF43LZ+J1PHE1Inut71ZNa2zL1SqK1VvGvwxAXJIhzO+UxtgbNdXWmX+UgI985dpscZOzlv+uTqE66VpspJ8TzdBCer5yBC88JTvJW0dCpqvrrZ8IcMRwF102GlXRSVKzFDY1BGJCXBwW+yqrUV9wEv2ozCisqED768ExXf8NGNP3uD6ifM1er8sjJJ6Nw9g0whwzOlO7NW9A070E03HEnOO4kg2oJKspF7rifIG/KhG2SBrKhEY133oPaSZMgrPysQMtRoDH+VOpWXaDy17TGKp6TA3GpwzLhgk4v96peT2XwUxRuQO6uccv6SwTiQJXF75JSTw5iN47wCcej4FfTYe07qsUz1PbH9wNXf85c+GvXbzXU2g56OjQo+NU0hE86PmOcbG7WWfyGm29D6IgxKJgxBdbXAs9SB9wqhZMMtn0FyB8fQeMdd8I+fAwKb6qAOTQNDOXqf7IEddfPRPOTT8Do3x+548frbI7IUewLmkr+qrSYis2annwMAkrVERgeqDAXeRdfFoQH6Sk2JWl19drdr589KytJC7xGbvRJnlPm1D6t1qbVdtHz+Sy+08z8ZsJLjBuGpo2tQak0C49mQQ+aEGVddkBSLjv5yLviUuRedSnM0kEZS6l7srqKm9H04J/A6u7LSJ4PBZrnIfKDk5A/bSLs/b6eMc5dvhINs25D80OPInzicYGkJUFL76g8uPjf/4mGW34Nd/Fi5F18MXJ/cZmWwBYwXBeJt95B7cSpcOb/G9bIfVAwfRpyfpjp6rPrwXnvAw2a8+EHoGSmlqJhWKO/jrwrr0D4qFbqVEod4Ndc8gvE/vYShL01xGhPENRRSEj5Ojz/9FTMTJVW8UdR0Mg4y+kJr+a21qpRTbY2VHwVSZpOhMJugea5OqgtqJiu3W9RkOmJaSZMr9CMVZkM7TmmXVjmXv4z5F11KYwB/TP2GP/n26i/4UZ9zxY59fsomP7LNkFT9rLhjrvQdP8DMMoGoWDqFETO+EGm1NbV6/iwbtr1kLXVCB91FApmXq9znBkHwHWhksmJv72q7ZRKnSl7KYoLYR+4P+z99w0uetOatpV/fRE1l0wI0l2t8q2tgQvyv9zkgS4rdaseSP2dKs3iKnUx4DOfVerXvNJaNaqOa6ySO3NA58SJo92zZzFYB+yPwlkVCB15WIbqUOpGOR/1N1TA/XhxIGVp8ZlZNgh5U65FzllnQkTT1JTrovnxp1F/40x4Sz9Fzmmna2lsLWnKK42/8DfUzZwN56OPETn6aOTfMD0ItNOat3YdGufehYa5t4OiUeSMHYuCG6dnZDWCg8SA4+gYbmsjwLYy6GuRYN+Ht3wl6qb9CrEnngnyjclb9PakLAwgzvJNz3XGDk17uw9ttEt8R/rz2eOzylC3orXXqOK4SrPosVwyvttM3O4lZ3sLtxCtNskJRE4/LVBfre6jtF367b1o+M1vIT/bBDKSmQJtzxI6JZQ/fYp29dPTPv7mLWj87e/QcOc94Jpa5Jx2anCxqVJjLYuzDqQbbvsNmv70kGZYdNw45E+9FsbArXnEIBRYiPppN6D5+edglpYj98rLkPeLyzOksaO9tv67sqv+mko0PfAwGubeCW5s7lDKlGEQjJpmSZcN8bc8kj4n1dn9uIHlA7Vu9eWjgMbWC6p3Kxpm5JEcwmGxbsRnOnUVjSBvwlXI/el5MHbbms1Qa3qrK4M835+f0UncdNUIIRE9ayzyJl4Na689MkhUN7/1FbP13RRYIOfMH2gwrL33aumns/V/fhb1s+bo22ejvBz5P79SZ0fSVZRKmcVf/Qdqr54Eb/ly2KNHI//6KYic+J3O4aQOmt6Upx0P79NliD/3ks6G+JuSB3I7aXZVeRICZAPzE+zKS4aitjYDtC12id8k5VTHq7k1PZuf6rQaxfuQSQ+GCfuq1FXnqE877G5Ce2Lq1IaOOQIUUsKfbMqPXbQYDbf+Bs58ZdTTsyCedtej48YiZ+xpECVFaRFkEAQ33P07uO99ADIjCB9/LKIXnQtz6JCWGhSVEG76w58Qf/5F7U2ae4xA7s/OR/hbx2REo8odj7/0Chp+fQdUyix06KHIu/bK4KI0K7ugEgCswVJxm7+5Ct6SpTod57zzn6CYR116dZAJCTN8l7BMSj6v1Kt+tzXPlSNSQ4SLBjnVf0l/rjfVsRL5B7Nl3B+CUEU7XX5oXbnsykuz1J2aznqro5bkBJHOtquErzqZqQRxYDt8UDisk70qR6glQ19YBjWPqvzAXbwkGGeYEIMGwhq5RxDHKQaqWsHNm+EuXAyurtYOgwp+rb33hOjXL62cj6DsnrditZ5PV44NGqgzK/qeLduqK1/qlJXKfqjwQu2Lm5o0HdqOddDUG3wEY3MMPHuIV31rW90VaB8aEBcOcLe839YLJFebRYcbRPdZoBHdAU0vru2TipvaOLbJQDodsHSbpGsNk3dxGRvRNYlbS9GCfkFsli7J+mI0VYehU2J+C6gZ8wmRVrElg/RUdmK2LX+1Csykb3uYGcxsgGIx6T9m+/7EgWjY0iZoa63ixz03ftUQNH/WVof1ZtERvhDzLObhrk65d7N1dGK7UgmcPqa9+bPp06KukwanI1o7YkUnEsL6vozhOZBvMeGqMqdG1de12WiNWTyNvOo5Ze285XotisfAwjwL1FJp3BGtfX/vPAdshiTC8oTPk8r86qe2NwOpbMcyr/bt9MvO9AFrUbgfLNxvw9B3aJ0np29ERxywGNIkfNYs+bZNXvUdHb20kzYBubu24eqnFvoMhUNcUzwUITo40ffIUkf87/TfleNhgKpi7N/vebhxOGrqOpqkw6KcDUA0YRc9lsfGt7sTXHdEyM74dwWYCdTHwU/Cjc0oQ2xdNnzoEDQ1yRqreF4U4ocx4g7L5bJZtK8P1Ht/pQluikm8IEz3utJEw9Js+ZIVaCvNookREr+U3SkzyJainaCfsmECqHPYf833xIzBqF7YmW1nBdoas/g4CJpngQephws7s0Bf30wOKMAIXONKetEx5Jxh23Ht23X5s2FqJSKDYOU8bYP3d4j6PMhsmNZGHwWYAdTGJL/s+nzTcNR83JWpspIadfG71iqeG4I43+lmuUFXiOztY/TjYoFbv6nZ57/6vpgzDFuWdHVfWYGmJl9rFJ0YMsQ9LmOQ+pBKVxfc2cYl38PvW4TKZsgn4MTvyNZL7JZ6VINVnYg07fstEscmunGvtjOBFnzxAo5Qj4sx/8H3/D8MRl1Nd3nQKYlZZxVfECaqSDD690nb9lmvXHoDaPRB73nSv+9jv+apnvqeWqdA+xSR0rAZ/l2YjGMd4lA331HQ3QP3pRyfUocmYaPn4x+NJO8ZkfZW1J4gulOgadtmF59hQcxm5vL0Vy71BDG9fQ510ycYCYOwzAU/lXD8B4egbmVP76vToKm0lmOV3BIBneESl3SnOqunN/NFzZfyDm2wSkl9zOB5plv7592A4Pazh1unQVPrr0LuSGFbs0Msjk2+Wa5L8/TwXr6Q6dSLLJSzYRGtd9l/xYG8r9ytm78jiekys9eahceAxEwD2F8GL9zs8lw7coM7au6U7dLZDcj/McSjza777J7t3Db3JB3dYnSlUXiqIYypAthHEqydQVW2BMpAkwOs8pmfZQ+PDkb1op4EZntzdQu0IOguOEMI81oBjJKkPlX81cxNBmCxNEBxAaxLSH7LI3q0wat6s/VjYTsavG6Dpm2cUXSiKfhqG+IAH8j1KXjdbev38+/ozeyI+VMfpxNAnAibHCnf84V4wnWcf45A46YdsWZHc/YIaGqRSiv/YEjj8ogQR/rgAT6R2ZvVpf4GDsMX+tvVvMljns+E5zzHeS29RLsjBu+Iv/cYaIq4ZSguC5l8Fgn6cZjFUBcc8ZMfZN0RxO+IORVDFFgWKM6Qmx0p50th/NV14y9/0WCl9tujoKlJ9Y2AWXikQebZFqmvO/FuPjgkidQHWnt8ve4CpwhSbjsxswC5SrJc4vWS6Z9S4hXHT7z7RanB9va2w5iov7AboiPIM8YagseYoF1Ive49+DyXXjerSuvuotLGeLV4ygs0QK6qCXaJawBeSJJe90i8HnFpya7YvM2zDTuAnE5PucNAS1GyGP3y8kw+xCP5PQN0gE001GLK88AhFzBl8ppnRwKY2qT6wnug+oQCyomBq8FYSoLnQ4rX2XM/mIf62hnqZSVf4rbDQUvfe2VolxEk5WEEPkCCR4dIDLUYUQ9k+5AqQDfVg9ZKxXYHxNSm1CeJ1fN2JoRjqvfDkXqsD+sFaDFLLJDg923P+bD1R+W+xHhp0j5X0FLMWADY/VBQmjCN4SbEKy++AAAA7ElEQVTxHgyxDzPUl53KiZBnsKosg6mq6lUlvHpcXpke0m8224Zm9SoyJRnq1WS++lEV+Ezk+pBNYFQCYjEBn0DIZT6Lla7D63ZHdf2XHZzP3aZ1hiHq9U0mcnN9UBGbxkDJKDfIGMTE/SW4hBj5TMgjRkRKtlIX58q3ESQSLGQjMWoZVEWMDZJ5nSB/NRlynZHgmv5orE99e6wzdH1Z+34hkvZlZUZvoasPtN6CVBqdfaD1gdYLOdALSe6TtD7QeiEHeiHJfZLWB1ov5EAvJLlP0vpA64Uc6IUk90laH2i9kAO9kOQ+SeuFoP0/Vw18JSFU5L0AAAAASUVORK5CYII=">
          <a:extLst>
            <a:ext uri="{FF2B5EF4-FFF2-40B4-BE49-F238E27FC236}">
              <a16:creationId xmlns:a16="http://schemas.microsoft.com/office/drawing/2014/main" id="{C4C42B8D-AF24-45B5-9C87-96647C33D7C6}"/>
            </a:ext>
          </a:extLst>
        </xdr:cNvPr>
        <xdr:cNvSpPr>
          <a:spLocks noChangeAspect="1" noChangeArrowheads="1"/>
        </xdr:cNvSpPr>
      </xdr:nvSpPr>
      <xdr:spPr bwMode="auto">
        <a:xfrm>
          <a:off x="602932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7D8DB3E7-979D-4BEF-8E93-6464FA31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H41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A41" sqref="A39:XFD41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1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32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56758.528049999994</v>
      </c>
      <c r="E8" s="8"/>
      <c r="F8" s="9">
        <v>51477.106889999995</v>
      </c>
      <c r="G8" s="8"/>
      <c r="H8" s="10">
        <f>+F8-D8</f>
        <v>-5281.4211599999981</v>
      </c>
    </row>
    <row r="9" spans="2:8" ht="16.5" x14ac:dyDescent="0.25">
      <c r="B9" s="11" t="s">
        <v>6</v>
      </c>
      <c r="C9" s="8"/>
      <c r="D9" s="12">
        <v>-1698.0760599999999</v>
      </c>
      <c r="E9" s="8"/>
      <c r="F9" s="12">
        <v>-1722.74845</v>
      </c>
      <c r="G9" s="8"/>
      <c r="H9" s="12">
        <f t="shared" ref="H9:H13" si="0">+F9-D9</f>
        <v>-24.672390000000178</v>
      </c>
    </row>
    <row r="10" spans="2:8" ht="16.5" x14ac:dyDescent="0.25">
      <c r="B10" s="13" t="s">
        <v>7</v>
      </c>
      <c r="C10" s="8"/>
      <c r="D10" s="14">
        <v>-19.902549999999998</v>
      </c>
      <c r="E10" s="8"/>
      <c r="F10" s="14">
        <v>0</v>
      </c>
      <c r="G10" s="8"/>
      <c r="H10" s="14">
        <f t="shared" si="0"/>
        <v>19.902549999999998</v>
      </c>
    </row>
    <row r="11" spans="2:8" ht="16.5" x14ac:dyDescent="0.25">
      <c r="B11" s="15" t="s">
        <v>8</v>
      </c>
      <c r="C11" s="8"/>
      <c r="D11" s="16">
        <v>55040.549439999995</v>
      </c>
      <c r="E11" s="8"/>
      <c r="F11" s="16">
        <v>49754.358439999996</v>
      </c>
      <c r="G11" s="8"/>
      <c r="H11" s="16">
        <f t="shared" si="0"/>
        <v>-5286.1909999999989</v>
      </c>
    </row>
    <row r="12" spans="2:8" ht="16.5" x14ac:dyDescent="0.25">
      <c r="B12" s="11" t="s">
        <v>9</v>
      </c>
      <c r="C12" s="1"/>
      <c r="D12" s="17">
        <v>4738.8706599999996</v>
      </c>
      <c r="E12" s="1"/>
      <c r="F12" s="17">
        <v>4999.43163</v>
      </c>
      <c r="G12" s="1"/>
      <c r="H12" s="17">
        <f t="shared" si="0"/>
        <v>260.56097000000045</v>
      </c>
    </row>
    <row r="13" spans="2:8" ht="16.5" x14ac:dyDescent="0.25">
      <c r="B13" s="13" t="s">
        <v>10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7.25" thickBot="1" x14ac:dyDescent="0.3">
      <c r="B14" s="19" t="s">
        <v>11</v>
      </c>
      <c r="C14" s="8"/>
      <c r="D14" s="20">
        <f>+D11+D12+D13</f>
        <v>60556.420099999996</v>
      </c>
      <c r="E14" s="8"/>
      <c r="F14" s="20">
        <f>+F11+F12+F13</f>
        <v>55530.790069999995</v>
      </c>
      <c r="G14" s="8"/>
      <c r="H14" s="20">
        <f>+F14-D14</f>
        <v>-5025.6300300000003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-2849.0444399999997</v>
      </c>
      <c r="E16" s="8"/>
      <c r="F16" s="9">
        <v>-2650.7264500000001</v>
      </c>
      <c r="G16" s="8"/>
      <c r="H16" s="10">
        <f t="shared" ref="H16:H20" si="1">+F16-D16</f>
        <v>198.31798999999955</v>
      </c>
    </row>
    <row r="17" spans="2:8" ht="16.5" x14ac:dyDescent="0.25">
      <c r="B17" s="11" t="s">
        <v>13</v>
      </c>
      <c r="C17" s="8"/>
      <c r="D17" s="17">
        <v>-5608.6087900000002</v>
      </c>
      <c r="E17" s="8"/>
      <c r="F17" s="17">
        <v>-13334.8158</v>
      </c>
      <c r="G17" s="8"/>
      <c r="H17" s="12">
        <f t="shared" si="1"/>
        <v>-7726.2070100000001</v>
      </c>
    </row>
    <row r="18" spans="2:8" ht="16.5" x14ac:dyDescent="0.25">
      <c r="B18" s="24" t="s">
        <v>14</v>
      </c>
      <c r="C18" s="8"/>
      <c r="D18" s="25">
        <v>-50372.04954</v>
      </c>
      <c r="E18" s="8"/>
      <c r="F18" s="25">
        <v>-51712.44947</v>
      </c>
      <c r="G18" s="8"/>
      <c r="H18" s="14">
        <f t="shared" si="1"/>
        <v>-1340.3999299999996</v>
      </c>
    </row>
    <row r="19" spans="2:8" ht="16.5" x14ac:dyDescent="0.25">
      <c r="B19" s="11" t="s">
        <v>15</v>
      </c>
      <c r="C19" s="8"/>
      <c r="D19" s="17">
        <v>-28235.742949999996</v>
      </c>
      <c r="E19" s="8"/>
      <c r="F19" s="17">
        <v>-30008.726639999997</v>
      </c>
      <c r="G19" s="8"/>
      <c r="H19" s="12">
        <f t="shared" si="1"/>
        <v>-1772.9836900000009</v>
      </c>
    </row>
    <row r="20" spans="2:8" ht="16.5" x14ac:dyDescent="0.25">
      <c r="B20" s="11" t="s">
        <v>16</v>
      </c>
      <c r="C20" s="8"/>
      <c r="D20" s="17">
        <v>-27.998009999999997</v>
      </c>
      <c r="E20" s="8"/>
      <c r="F20" s="17">
        <v>18.27816</v>
      </c>
      <c r="G20" s="8"/>
      <c r="H20" s="12">
        <f t="shared" si="1"/>
        <v>46.276169999999993</v>
      </c>
    </row>
    <row r="21" spans="2:8" ht="17.25" thickBot="1" x14ac:dyDescent="0.3">
      <c r="B21" s="26" t="s">
        <v>17</v>
      </c>
      <c r="C21" s="8"/>
      <c r="D21" s="27">
        <f>+D16+D17+D18+D19+D20</f>
        <v>-87093.443729999999</v>
      </c>
      <c r="E21" s="8"/>
      <c r="F21" s="27">
        <f>+F16+F17+F18+F19+F20</f>
        <v>-97688.440199999997</v>
      </c>
      <c r="G21" s="8"/>
      <c r="H21" s="27">
        <f>+F21-D21</f>
        <v>-10594.996469999998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+D14+D21</f>
        <v>-26537.023630000003</v>
      </c>
      <c r="E23" s="8"/>
      <c r="F23" s="32">
        <f>+F14+F21</f>
        <v>-42157.650130000002</v>
      </c>
      <c r="G23" s="8"/>
      <c r="H23" s="32">
        <f>+F23-D23</f>
        <v>-15620.626499999998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-2742.5953000000009</v>
      </c>
      <c r="E25" s="8"/>
      <c r="F25" s="27">
        <v>-5077.8404099999998</v>
      </c>
      <c r="G25" s="8"/>
      <c r="H25" s="27">
        <f>+F25-D25</f>
        <v>-2335.2451099999989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+D23+D25</f>
        <v>-29279.618930000004</v>
      </c>
      <c r="E27" s="8"/>
      <c r="F27" s="35">
        <f>+F23+F25</f>
        <v>-47235.490539999999</v>
      </c>
      <c r="G27" s="8"/>
      <c r="H27" s="35">
        <f>+F27-D27</f>
        <v>-17955.871609999995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ht="16.5" x14ac:dyDescent="0.25">
      <c r="B29" s="37" t="s">
        <v>21</v>
      </c>
      <c r="C29" s="8"/>
      <c r="D29" s="38">
        <v>-2252.6624400000001</v>
      </c>
      <c r="E29" s="8"/>
      <c r="F29" s="38">
        <v>-1246.9022199999999</v>
      </c>
      <c r="G29" s="8"/>
      <c r="H29" s="38">
        <f t="shared" ref="H29:H30" si="2">+F29-D29</f>
        <v>1005.7602200000001</v>
      </c>
    </row>
    <row r="30" spans="2:8" ht="17.25" thickBot="1" x14ac:dyDescent="0.3">
      <c r="B30" s="39" t="s">
        <v>22</v>
      </c>
      <c r="C30" s="8"/>
      <c r="D30" s="40">
        <v>-5029.1470499999996</v>
      </c>
      <c r="E30" s="8"/>
      <c r="F30" s="40">
        <v>-5189.6544400000002</v>
      </c>
      <c r="G30" s="8"/>
      <c r="H30" s="40">
        <f t="shared" si="2"/>
        <v>-160.50739000000067</v>
      </c>
    </row>
    <row r="31" spans="2:8" ht="17.25" thickBot="1" x14ac:dyDescent="0.3">
      <c r="B31" s="33"/>
      <c r="C31" s="8"/>
      <c r="D31" s="41"/>
      <c r="E31" s="8"/>
      <c r="F31" s="41"/>
      <c r="G31" s="8"/>
      <c r="H31" s="41"/>
    </row>
    <row r="32" spans="2:8" ht="17.25" thickBot="1" x14ac:dyDescent="0.3">
      <c r="B32" s="42" t="s">
        <v>23</v>
      </c>
      <c r="C32" s="8"/>
      <c r="D32" s="43">
        <f>+D27+D29+D30</f>
        <v>-36561.428420000004</v>
      </c>
      <c r="E32" s="8"/>
      <c r="F32" s="43">
        <f>+F27+F29+F30</f>
        <v>-53672.047200000001</v>
      </c>
      <c r="G32" s="8"/>
      <c r="H32" s="43">
        <f>+F32-D32</f>
        <v>-17110.618779999997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24</v>
      </c>
      <c r="C34" s="8"/>
      <c r="D34" s="45">
        <v>-16434.24699</v>
      </c>
      <c r="E34" s="8"/>
      <c r="F34" s="45">
        <v>-16391.032920000001</v>
      </c>
      <c r="G34" s="8"/>
      <c r="H34" s="45">
        <f t="shared" ref="H34:H35" si="3">+F34-D34</f>
        <v>43.214069999998173</v>
      </c>
    </row>
    <row r="35" spans="2:8" ht="17.25" thickBot="1" x14ac:dyDescent="0.3">
      <c r="B35" s="13" t="s">
        <v>25</v>
      </c>
      <c r="C35" s="8"/>
      <c r="D35" s="46">
        <v>-33517.049039999998</v>
      </c>
      <c r="E35" s="8"/>
      <c r="F35" s="46">
        <v>-33194.430140000004</v>
      </c>
      <c r="G35" s="8"/>
      <c r="H35" s="46">
        <f t="shared" si="3"/>
        <v>322.61889999999403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26</v>
      </c>
      <c r="C37" s="8"/>
      <c r="D37" s="50">
        <f>+D32+D34+D35</f>
        <v>-86512.724450000009</v>
      </c>
      <c r="E37" s="8"/>
      <c r="F37" s="50">
        <f>+F32+F34+F35</f>
        <v>-103257.51026000001</v>
      </c>
      <c r="G37" s="8"/>
      <c r="H37" s="50">
        <f>+F37-D37</f>
        <v>-16744.785810000001</v>
      </c>
    </row>
    <row r="39" spans="2:8" ht="17.25" hidden="1" thickBot="1" x14ac:dyDescent="0.3">
      <c r="B39" s="34" t="s">
        <v>28</v>
      </c>
      <c r="C39" s="8"/>
      <c r="D39" s="35">
        <v>-1961.7047</v>
      </c>
      <c r="E39" s="8"/>
      <c r="F39" s="35">
        <v>-903.43958999999995</v>
      </c>
      <c r="G39" s="8"/>
      <c r="H39" s="35">
        <f t="shared" ref="H39:H41" si="4">+F39-D39</f>
        <v>1058.26511</v>
      </c>
    </row>
    <row r="40" spans="2:8" ht="15.75" hidden="1" thickBot="1" x14ac:dyDescent="0.3">
      <c r="B40" s="51"/>
      <c r="C40" s="52"/>
      <c r="D40" s="51"/>
      <c r="E40" s="53"/>
      <c r="F40" s="51"/>
      <c r="G40" s="53"/>
      <c r="H40" s="51"/>
    </row>
    <row r="41" spans="2:8" ht="18.75" hidden="1" thickBot="1" x14ac:dyDescent="0.3">
      <c r="B41" s="54" t="s">
        <v>29</v>
      </c>
      <c r="C41" s="52"/>
      <c r="D41" s="55">
        <f>+D39+D37</f>
        <v>-88474.429150000011</v>
      </c>
      <c r="E41" s="53"/>
      <c r="F41" s="55">
        <f>+F39+F37</f>
        <v>-104160.94985</v>
      </c>
      <c r="G41" s="53"/>
      <c r="H41" s="55">
        <f t="shared" si="4"/>
        <v>-15686.520699999994</v>
      </c>
    </row>
  </sheetData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921A-6B65-41BA-B1E6-3DCA0923CF44}">
  <sheetPr>
    <pageSetUpPr fitToPage="1"/>
  </sheetPr>
  <dimension ref="B3:H41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A41" sqref="A39:XFD41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27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32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117576.685</v>
      </c>
      <c r="E8" s="8"/>
      <c r="F8" s="9">
        <v>114608.32491</v>
      </c>
      <c r="G8" s="8"/>
      <c r="H8" s="10">
        <f>+F8-D8</f>
        <v>-2968.3600900000019</v>
      </c>
    </row>
    <row r="9" spans="2:8" ht="16.5" x14ac:dyDescent="0.25">
      <c r="B9" s="11" t="s">
        <v>6</v>
      </c>
      <c r="C9" s="8"/>
      <c r="D9" s="12">
        <v>-3629.7255400000013</v>
      </c>
      <c r="E9" s="8"/>
      <c r="F9" s="12">
        <v>-4233.2793300000012</v>
      </c>
      <c r="G9" s="8"/>
      <c r="H9" s="12">
        <f t="shared" ref="H9:H13" si="0">+F9-D9</f>
        <v>-603.55378999999994</v>
      </c>
    </row>
    <row r="10" spans="2:8" ht="16.5" x14ac:dyDescent="0.25">
      <c r="B10" s="13" t="s">
        <v>7</v>
      </c>
      <c r="C10" s="8"/>
      <c r="D10" s="14">
        <v>-41.228619999999999</v>
      </c>
      <c r="E10" s="8"/>
      <c r="F10" s="14">
        <v>2635.1993299999999</v>
      </c>
      <c r="G10" s="8"/>
      <c r="H10" s="14">
        <f t="shared" si="0"/>
        <v>2676.4279499999998</v>
      </c>
    </row>
    <row r="11" spans="2:8" ht="16.5" x14ac:dyDescent="0.25">
      <c r="B11" s="15" t="s">
        <v>8</v>
      </c>
      <c r="C11" s="8"/>
      <c r="D11" s="16">
        <v>113905.73084</v>
      </c>
      <c r="E11" s="8"/>
      <c r="F11" s="16">
        <v>113010.24490999999</v>
      </c>
      <c r="G11" s="8"/>
      <c r="H11" s="16">
        <f t="shared" si="0"/>
        <v>-895.48593000000983</v>
      </c>
    </row>
    <row r="12" spans="2:8" ht="16.5" x14ac:dyDescent="0.25">
      <c r="B12" s="11" t="s">
        <v>9</v>
      </c>
      <c r="C12" s="1"/>
      <c r="D12" s="17">
        <v>9526.4008199999989</v>
      </c>
      <c r="E12" s="1"/>
      <c r="F12" s="17">
        <v>10350.67087</v>
      </c>
      <c r="G12" s="1"/>
      <c r="H12" s="17">
        <f t="shared" si="0"/>
        <v>824.27005000000099</v>
      </c>
    </row>
    <row r="13" spans="2:8" ht="16.5" x14ac:dyDescent="0.25">
      <c r="B13" s="13" t="s">
        <v>10</v>
      </c>
      <c r="C13" s="1"/>
      <c r="D13" s="18">
        <v>1554</v>
      </c>
      <c r="E13" s="1"/>
      <c r="F13" s="18">
        <v>1554</v>
      </c>
      <c r="G13" s="1"/>
      <c r="H13" s="18">
        <f t="shared" si="0"/>
        <v>0</v>
      </c>
    </row>
    <row r="14" spans="2:8" ht="17.25" thickBot="1" x14ac:dyDescent="0.3">
      <c r="B14" s="19" t="s">
        <v>11</v>
      </c>
      <c r="C14" s="8"/>
      <c r="D14" s="20">
        <f>+D11+D12+D13</f>
        <v>124986.13166</v>
      </c>
      <c r="E14" s="8"/>
      <c r="F14" s="20">
        <f>+F11+F12+F13</f>
        <v>124914.91578</v>
      </c>
      <c r="G14" s="8"/>
      <c r="H14" s="20">
        <f>+F14-D14</f>
        <v>-71.215880000003381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-5876.9126999999989</v>
      </c>
      <c r="E16" s="8"/>
      <c r="F16" s="9">
        <v>-5077.5849200000002</v>
      </c>
      <c r="G16" s="8"/>
      <c r="H16" s="10">
        <f t="shared" ref="H16:H20" si="1">+F16-D16</f>
        <v>799.32777999999871</v>
      </c>
    </row>
    <row r="17" spans="2:8" ht="16.5" x14ac:dyDescent="0.25">
      <c r="B17" s="11" t="s">
        <v>13</v>
      </c>
      <c r="C17" s="8"/>
      <c r="D17" s="17">
        <v>-10227.208849999999</v>
      </c>
      <c r="E17" s="8"/>
      <c r="F17" s="17">
        <v>-25012.262070000001</v>
      </c>
      <c r="G17" s="8"/>
      <c r="H17" s="12">
        <f t="shared" si="1"/>
        <v>-14785.053220000002</v>
      </c>
    </row>
    <row r="18" spans="2:8" ht="16.5" x14ac:dyDescent="0.25">
      <c r="B18" s="24" t="s">
        <v>14</v>
      </c>
      <c r="C18" s="8"/>
      <c r="D18" s="25">
        <v>-102263.7978</v>
      </c>
      <c r="E18" s="8"/>
      <c r="F18" s="25">
        <v>-103830.66406</v>
      </c>
      <c r="G18" s="8"/>
      <c r="H18" s="14">
        <f t="shared" si="1"/>
        <v>-1566.8662599999952</v>
      </c>
    </row>
    <row r="19" spans="2:8" ht="16.5" x14ac:dyDescent="0.25">
      <c r="B19" s="11" t="s">
        <v>15</v>
      </c>
      <c r="C19" s="8"/>
      <c r="D19" s="17">
        <v>-54499.20646999999</v>
      </c>
      <c r="E19" s="8"/>
      <c r="F19" s="17">
        <v>-60405.686769999993</v>
      </c>
      <c r="G19" s="8"/>
      <c r="H19" s="12">
        <f t="shared" si="1"/>
        <v>-5906.4803000000029</v>
      </c>
    </row>
    <row r="20" spans="2:8" ht="16.5" x14ac:dyDescent="0.25">
      <c r="B20" s="11" t="s">
        <v>16</v>
      </c>
      <c r="C20" s="8"/>
      <c r="D20" s="17">
        <v>-55.996019999999994</v>
      </c>
      <c r="E20" s="8"/>
      <c r="F20" s="17">
        <v>-78.06053</v>
      </c>
      <c r="G20" s="8"/>
      <c r="H20" s="12">
        <f t="shared" si="1"/>
        <v>-22.064510000000006</v>
      </c>
    </row>
    <row r="21" spans="2:8" ht="17.25" thickBot="1" x14ac:dyDescent="0.3">
      <c r="B21" s="26" t="s">
        <v>17</v>
      </c>
      <c r="C21" s="8"/>
      <c r="D21" s="27">
        <f>+D16+D17+D18+D19+D20</f>
        <v>-172923.12183999998</v>
      </c>
      <c r="E21" s="8"/>
      <c r="F21" s="27">
        <f>+F16+F17+F18+F19+F20</f>
        <v>-194404.25834999999</v>
      </c>
      <c r="G21" s="8"/>
      <c r="H21" s="27">
        <f>+F21-D21</f>
        <v>-21481.136510000011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+D14+D21</f>
        <v>-47936.990179999979</v>
      </c>
      <c r="E23" s="8"/>
      <c r="F23" s="32">
        <f>+F14+F21</f>
        <v>-69489.342569999993</v>
      </c>
      <c r="G23" s="8"/>
      <c r="H23" s="32">
        <f>+F23-D23</f>
        <v>-21552.352390000015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-5328.9418399999995</v>
      </c>
      <c r="E25" s="8"/>
      <c r="F25" s="27">
        <v>-10499.787089999998</v>
      </c>
      <c r="G25" s="8"/>
      <c r="H25" s="27">
        <f>+F25-D25</f>
        <v>-5170.8452499999985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+D23+D25</f>
        <v>-53265.932019999978</v>
      </c>
      <c r="E27" s="8"/>
      <c r="F27" s="35">
        <f>+F23+F25</f>
        <v>-79989.129659999991</v>
      </c>
      <c r="G27" s="8"/>
      <c r="H27" s="35">
        <f>+F27-D27</f>
        <v>-26723.197640000013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ht="16.5" x14ac:dyDescent="0.25">
      <c r="B29" s="37" t="s">
        <v>21</v>
      </c>
      <c r="C29" s="8"/>
      <c r="D29" s="38">
        <v>-4505.3248800000001</v>
      </c>
      <c r="E29" s="8"/>
      <c r="F29" s="38">
        <v>-2084.27214</v>
      </c>
      <c r="G29" s="8"/>
      <c r="H29" s="38">
        <f t="shared" ref="H29:H30" si="2">+F29-D29</f>
        <v>2421.0527400000001</v>
      </c>
    </row>
    <row r="30" spans="2:8" ht="17.25" thickBot="1" x14ac:dyDescent="0.3">
      <c r="B30" s="39" t="s">
        <v>22</v>
      </c>
      <c r="C30" s="8"/>
      <c r="D30" s="40">
        <v>-10058.294099999999</v>
      </c>
      <c r="E30" s="8"/>
      <c r="F30" s="40">
        <v>-10363.966560000001</v>
      </c>
      <c r="G30" s="8"/>
      <c r="H30" s="40">
        <f t="shared" si="2"/>
        <v>-305.67246000000159</v>
      </c>
    </row>
    <row r="31" spans="2:8" ht="17.25" thickBot="1" x14ac:dyDescent="0.3">
      <c r="B31" s="33"/>
      <c r="C31" s="8"/>
      <c r="D31" s="41"/>
      <c r="E31" s="8"/>
      <c r="F31" s="41"/>
      <c r="G31" s="8"/>
      <c r="H31" s="41"/>
    </row>
    <row r="32" spans="2:8" ht="17.25" thickBot="1" x14ac:dyDescent="0.3">
      <c r="B32" s="42" t="s">
        <v>23</v>
      </c>
      <c r="C32" s="8"/>
      <c r="D32" s="43">
        <f>+D27+D29+D30</f>
        <v>-67829.550999999978</v>
      </c>
      <c r="E32" s="8"/>
      <c r="F32" s="43">
        <f>+F27+F29+F30</f>
        <v>-92437.368359999993</v>
      </c>
      <c r="G32" s="8"/>
      <c r="H32" s="43">
        <f>+F32-D32</f>
        <v>-24607.817360000015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24</v>
      </c>
      <c r="C34" s="8"/>
      <c r="D34" s="45">
        <v>-18690.322980000001</v>
      </c>
      <c r="E34" s="8"/>
      <c r="F34" s="45">
        <v>-23826.39502</v>
      </c>
      <c r="G34" s="8"/>
      <c r="H34" s="45">
        <f t="shared" ref="H34:H35" si="3">+F34-D34</f>
        <v>-5136.0720399999991</v>
      </c>
    </row>
    <row r="35" spans="2:8" ht="17.25" thickBot="1" x14ac:dyDescent="0.3">
      <c r="B35" s="13" t="s">
        <v>25</v>
      </c>
      <c r="C35" s="8"/>
      <c r="D35" s="46">
        <v>-67034.098079999996</v>
      </c>
      <c r="E35" s="8"/>
      <c r="F35" s="46">
        <v>-66369.833840000007</v>
      </c>
      <c r="G35" s="8"/>
      <c r="H35" s="46">
        <f t="shared" si="3"/>
        <v>664.26423999998951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26</v>
      </c>
      <c r="C37" s="8"/>
      <c r="D37" s="50">
        <f>+D32+D34+D35</f>
        <v>-153553.97205999997</v>
      </c>
      <c r="E37" s="8"/>
      <c r="F37" s="50">
        <f>+F32+F34+F35</f>
        <v>-182633.59722</v>
      </c>
      <c r="G37" s="8"/>
      <c r="H37" s="50">
        <f>+F37-D37</f>
        <v>-29079.625160000025</v>
      </c>
    </row>
    <row r="39" spans="2:8" ht="17.25" hidden="1" thickBot="1" x14ac:dyDescent="0.3">
      <c r="B39" s="34" t="s">
        <v>28</v>
      </c>
      <c r="C39" s="8"/>
      <c r="D39" s="35">
        <v>-14677.498159999999</v>
      </c>
      <c r="E39" s="8"/>
      <c r="F39" s="35">
        <v>-9179.4029100000007</v>
      </c>
      <c r="G39" s="8"/>
      <c r="H39" s="35">
        <f t="shared" ref="H39:H41" si="4">+F39-D39</f>
        <v>5498.0952499999985</v>
      </c>
    </row>
    <row r="40" spans="2:8" ht="15.75" hidden="1" thickBot="1" x14ac:dyDescent="0.3">
      <c r="B40" s="51"/>
      <c r="C40" s="52"/>
      <c r="D40" s="51"/>
      <c r="E40" s="53"/>
      <c r="F40" s="51"/>
      <c r="G40" s="53"/>
      <c r="H40" s="51"/>
    </row>
    <row r="41" spans="2:8" ht="18.75" hidden="1" thickBot="1" x14ac:dyDescent="0.3">
      <c r="B41" s="54" t="s">
        <v>29</v>
      </c>
      <c r="C41" s="52"/>
      <c r="D41" s="55">
        <f>+D39+D37</f>
        <v>-168231.47021999996</v>
      </c>
      <c r="E41" s="53"/>
      <c r="F41" s="55">
        <f>+F39+F37</f>
        <v>-191813.00013</v>
      </c>
      <c r="G41" s="53"/>
      <c r="H41" s="55">
        <f t="shared" si="4"/>
        <v>-23581.529910000041</v>
      </c>
    </row>
  </sheetData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0A70-FF0D-4464-ACCC-69FFBCC5ECAC}">
  <sheetPr>
    <pageSetUpPr fitToPage="1"/>
  </sheetPr>
  <dimension ref="B3:H43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A39" sqref="A39:XFD39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30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32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177967.15498000002</v>
      </c>
      <c r="E8" s="8"/>
      <c r="F8" s="9">
        <v>167091.56664999999</v>
      </c>
      <c r="G8" s="8"/>
      <c r="H8" s="10">
        <f>+F8-D8</f>
        <v>-10875.588330000028</v>
      </c>
    </row>
    <row r="9" spans="2:8" ht="16.5" x14ac:dyDescent="0.25">
      <c r="B9" s="11" t="s">
        <v>6</v>
      </c>
      <c r="C9" s="8"/>
      <c r="D9" s="12">
        <v>-6091.969399999999</v>
      </c>
      <c r="E9" s="8"/>
      <c r="F9" s="12">
        <v>-5444.2290599999997</v>
      </c>
      <c r="G9" s="8"/>
      <c r="H9" s="12">
        <f t="shared" ref="H9:H13" si="0">+F9-D9</f>
        <v>647.74033999999938</v>
      </c>
    </row>
    <row r="10" spans="2:8" ht="16.5" x14ac:dyDescent="0.25">
      <c r="B10" s="13" t="s">
        <v>7</v>
      </c>
      <c r="C10" s="8"/>
      <c r="D10" s="14">
        <v>-62.404720000000005</v>
      </c>
      <c r="E10" s="8"/>
      <c r="F10" s="14">
        <v>2635.1993299999999</v>
      </c>
      <c r="G10" s="8"/>
      <c r="H10" s="14">
        <f t="shared" si="0"/>
        <v>2697.6040499999999</v>
      </c>
    </row>
    <row r="11" spans="2:8" ht="16.5" x14ac:dyDescent="0.25">
      <c r="B11" s="15" t="s">
        <v>8</v>
      </c>
      <c r="C11" s="8"/>
      <c r="D11" s="16">
        <v>171812.78086000003</v>
      </c>
      <c r="E11" s="8"/>
      <c r="F11" s="16">
        <v>164282.53691999998</v>
      </c>
      <c r="G11" s="8"/>
      <c r="H11" s="16">
        <f t="shared" si="0"/>
        <v>-7530.2439400000439</v>
      </c>
    </row>
    <row r="12" spans="2:8" ht="16.5" x14ac:dyDescent="0.25">
      <c r="B12" s="11" t="s">
        <v>9</v>
      </c>
      <c r="C12" s="1"/>
      <c r="D12" s="17">
        <v>14862.032479999998</v>
      </c>
      <c r="E12" s="1"/>
      <c r="F12" s="17">
        <v>15720.935899999997</v>
      </c>
      <c r="G12" s="1"/>
      <c r="H12" s="17">
        <f t="shared" si="0"/>
        <v>858.90341999999873</v>
      </c>
    </row>
    <row r="13" spans="2:8" ht="16.5" x14ac:dyDescent="0.25">
      <c r="B13" s="13" t="s">
        <v>10</v>
      </c>
      <c r="C13" s="1"/>
      <c r="D13" s="18">
        <v>2331</v>
      </c>
      <c r="E13" s="1"/>
      <c r="F13" s="18">
        <v>2331</v>
      </c>
      <c r="G13" s="1"/>
      <c r="H13" s="18">
        <f t="shared" si="0"/>
        <v>0</v>
      </c>
    </row>
    <row r="14" spans="2:8" ht="17.25" thickBot="1" x14ac:dyDescent="0.3">
      <c r="B14" s="19" t="s">
        <v>11</v>
      </c>
      <c r="C14" s="8"/>
      <c r="D14" s="20">
        <f>+D11+D12+D13</f>
        <v>189005.81334000002</v>
      </c>
      <c r="E14" s="8"/>
      <c r="F14" s="20">
        <f>+F11+F12+F13</f>
        <v>182334.47281999997</v>
      </c>
      <c r="G14" s="8"/>
      <c r="H14" s="20">
        <f>+F14-D14</f>
        <v>-6671.3405200000561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-9245.238989999998</v>
      </c>
      <c r="E16" s="8"/>
      <c r="F16" s="9">
        <v>-8289.5377599999993</v>
      </c>
      <c r="G16" s="8"/>
      <c r="H16" s="10">
        <f t="shared" ref="H16:H20" si="1">+F16-D16</f>
        <v>955.70122999999876</v>
      </c>
    </row>
    <row r="17" spans="2:8" ht="16.5" x14ac:dyDescent="0.25">
      <c r="B17" s="11" t="s">
        <v>13</v>
      </c>
      <c r="C17" s="8"/>
      <c r="D17" s="17">
        <v>-15203.177960000001</v>
      </c>
      <c r="E17" s="8"/>
      <c r="F17" s="17">
        <v>-40638.838309999999</v>
      </c>
      <c r="G17" s="8"/>
      <c r="H17" s="12">
        <f t="shared" si="1"/>
        <v>-25435.660349999998</v>
      </c>
    </row>
    <row r="18" spans="2:8" ht="16.5" x14ac:dyDescent="0.25">
      <c r="B18" s="24" t="s">
        <v>14</v>
      </c>
      <c r="C18" s="8"/>
      <c r="D18" s="25">
        <v>-155938.42814</v>
      </c>
      <c r="E18" s="8"/>
      <c r="F18" s="25">
        <v>-156506.75313000003</v>
      </c>
      <c r="G18" s="8"/>
      <c r="H18" s="14">
        <f t="shared" si="1"/>
        <v>-568.32499000002281</v>
      </c>
    </row>
    <row r="19" spans="2:8" ht="16.5" x14ac:dyDescent="0.25">
      <c r="B19" s="11" t="s">
        <v>15</v>
      </c>
      <c r="C19" s="8"/>
      <c r="D19" s="17">
        <v>-81027.780639999997</v>
      </c>
      <c r="E19" s="8"/>
      <c r="F19" s="17">
        <v>-90977.21878000001</v>
      </c>
      <c r="G19" s="8"/>
      <c r="H19" s="12">
        <f t="shared" si="1"/>
        <v>-9949.4381400000129</v>
      </c>
    </row>
    <row r="20" spans="2:8" ht="16.5" x14ac:dyDescent="0.25">
      <c r="B20" s="11" t="s">
        <v>16</v>
      </c>
      <c r="C20" s="8"/>
      <c r="D20" s="17">
        <v>-107.19403</v>
      </c>
      <c r="E20" s="8"/>
      <c r="F20" s="17">
        <v>-95.845309999999998</v>
      </c>
      <c r="G20" s="8"/>
      <c r="H20" s="12">
        <f t="shared" si="1"/>
        <v>11.34872</v>
      </c>
    </row>
    <row r="21" spans="2:8" ht="17.25" thickBot="1" x14ac:dyDescent="0.3">
      <c r="B21" s="26" t="s">
        <v>17</v>
      </c>
      <c r="C21" s="8"/>
      <c r="D21" s="27">
        <f>+D16+D17+D18+D19+D20</f>
        <v>-261521.81976000004</v>
      </c>
      <c r="E21" s="8"/>
      <c r="F21" s="27">
        <f>+F16+F17+F18+F19+F20</f>
        <v>-296508.19329000002</v>
      </c>
      <c r="G21" s="8"/>
      <c r="H21" s="27">
        <f>+F21-D21</f>
        <v>-34986.373529999983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+D14+D21</f>
        <v>-72516.00642000002</v>
      </c>
      <c r="E23" s="8"/>
      <c r="F23" s="32">
        <f>+F14+F21</f>
        <v>-114173.72047000006</v>
      </c>
      <c r="G23" s="8"/>
      <c r="H23" s="32">
        <f>+F23-D23</f>
        <v>-41657.714050000039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-7705.2190100000043</v>
      </c>
      <c r="E25" s="8"/>
      <c r="F25" s="27">
        <v>-15582.412929999995</v>
      </c>
      <c r="G25" s="8"/>
      <c r="H25" s="27">
        <f>+F25-D25</f>
        <v>-7877.1939199999906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+D23+D25</f>
        <v>-80221.22543000002</v>
      </c>
      <c r="E27" s="8"/>
      <c r="F27" s="35">
        <f>+F23+F25</f>
        <v>-129756.13340000005</v>
      </c>
      <c r="G27" s="8"/>
      <c r="H27" s="35">
        <f>+F27-D27</f>
        <v>-49534.907970000029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ht="16.5" x14ac:dyDescent="0.25">
      <c r="B29" s="37" t="s">
        <v>21</v>
      </c>
      <c r="C29" s="8"/>
      <c r="D29" s="38">
        <v>-6757.9873200000002</v>
      </c>
      <c r="E29" s="8"/>
      <c r="F29" s="38">
        <v>-3227.7616600000001</v>
      </c>
      <c r="G29" s="8"/>
      <c r="H29" s="38">
        <f t="shared" ref="H29:H30" si="2">+F29-D29</f>
        <v>3530.2256600000001</v>
      </c>
    </row>
    <row r="30" spans="2:8" ht="17.25" thickBot="1" x14ac:dyDescent="0.3">
      <c r="B30" s="39" t="s">
        <v>22</v>
      </c>
      <c r="C30" s="8"/>
      <c r="D30" s="40">
        <v>-15087.441150000001</v>
      </c>
      <c r="E30" s="8"/>
      <c r="F30" s="40">
        <v>-14997.299550000002</v>
      </c>
      <c r="G30" s="8"/>
      <c r="H30" s="40">
        <f t="shared" si="2"/>
        <v>90.141599999999016</v>
      </c>
    </row>
    <row r="31" spans="2:8" ht="17.25" thickBot="1" x14ac:dyDescent="0.3">
      <c r="B31" s="33"/>
      <c r="C31" s="8"/>
      <c r="D31" s="41"/>
      <c r="E31" s="8"/>
      <c r="F31" s="41"/>
      <c r="G31" s="8"/>
      <c r="H31" s="41"/>
    </row>
    <row r="32" spans="2:8" ht="17.25" thickBot="1" x14ac:dyDescent="0.3">
      <c r="B32" s="42" t="s">
        <v>23</v>
      </c>
      <c r="C32" s="8"/>
      <c r="D32" s="43">
        <f>+D27+D29+D30</f>
        <v>-102066.65390000002</v>
      </c>
      <c r="E32" s="8"/>
      <c r="F32" s="43">
        <f>+F27+F29+F30</f>
        <v>-147981.19461000004</v>
      </c>
      <c r="G32" s="8"/>
      <c r="H32" s="43">
        <f>+F32-D32</f>
        <v>-45914.540710000016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24</v>
      </c>
      <c r="C34" s="8"/>
      <c r="D34" s="45">
        <v>-44991.226969999996</v>
      </c>
      <c r="E34" s="8"/>
      <c r="F34" s="45">
        <v>-44771.149669999999</v>
      </c>
      <c r="G34" s="8"/>
      <c r="H34" s="45">
        <f t="shared" ref="H34:H35" si="3">+F34-D34</f>
        <v>220.07729999999719</v>
      </c>
    </row>
    <row r="35" spans="2:8" ht="17.25" thickBot="1" x14ac:dyDescent="0.3">
      <c r="B35" s="13" t="s">
        <v>25</v>
      </c>
      <c r="C35" s="8"/>
      <c r="D35" s="46">
        <v>-100551.14712000001</v>
      </c>
      <c r="E35" s="8"/>
      <c r="F35" s="46">
        <v>-99541.924129999999</v>
      </c>
      <c r="G35" s="8"/>
      <c r="H35" s="46">
        <f t="shared" si="3"/>
        <v>1009.2229900000093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26</v>
      </c>
      <c r="C37" s="8"/>
      <c r="D37" s="50">
        <f>+D32+D34+D35</f>
        <v>-247609.02799000003</v>
      </c>
      <c r="E37" s="8"/>
      <c r="F37" s="50">
        <f>+F32+F34+F35</f>
        <v>-292294.26841000002</v>
      </c>
      <c r="G37" s="8"/>
      <c r="H37" s="50">
        <f>+F37-D37</f>
        <v>-44685.240419999987</v>
      </c>
    </row>
    <row r="38" spans="2:8" ht="17.25" thickBot="1" x14ac:dyDescent="0.3">
      <c r="B38" s="72"/>
      <c r="C38" s="73"/>
      <c r="D38" s="74"/>
      <c r="E38" s="73"/>
      <c r="F38" s="74"/>
      <c r="G38" s="73"/>
      <c r="H38" s="74"/>
    </row>
    <row r="39" spans="2:8" ht="17.25" thickBot="1" x14ac:dyDescent="0.3">
      <c r="B39" s="34" t="s">
        <v>41</v>
      </c>
      <c r="C39" s="8"/>
      <c r="D39" s="56">
        <v>-42545</v>
      </c>
      <c r="E39" s="57"/>
      <c r="F39" s="56">
        <v>-34964</v>
      </c>
      <c r="G39" s="57"/>
      <c r="H39" s="35">
        <f t="shared" ref="H39" si="4">+F39-D39</f>
        <v>7581</v>
      </c>
    </row>
    <row r="41" spans="2:8" ht="17.25" hidden="1" thickBot="1" x14ac:dyDescent="0.3">
      <c r="B41" s="34" t="s">
        <v>28</v>
      </c>
      <c r="C41" s="8"/>
      <c r="D41" s="56">
        <v>-34840</v>
      </c>
      <c r="E41" s="57"/>
      <c r="F41" s="56">
        <v>-19382</v>
      </c>
      <c r="G41" s="57"/>
      <c r="H41" s="35">
        <f t="shared" ref="H41:H43" si="5">+F41-D41</f>
        <v>15458</v>
      </c>
    </row>
    <row r="42" spans="2:8" ht="15.75" hidden="1" thickBot="1" x14ac:dyDescent="0.3">
      <c r="B42" s="51"/>
      <c r="C42" s="52"/>
      <c r="D42" s="58"/>
      <c r="E42" s="75"/>
      <c r="F42" s="75"/>
      <c r="G42" s="59"/>
      <c r="H42" s="51"/>
    </row>
    <row r="43" spans="2:8" ht="18.75" hidden="1" thickBot="1" x14ac:dyDescent="0.3">
      <c r="B43" s="54" t="s">
        <v>29</v>
      </c>
      <c r="C43" s="52"/>
      <c r="D43" s="55">
        <f>+D41+D37</f>
        <v>-282449.02799000003</v>
      </c>
      <c r="E43" s="53"/>
      <c r="F43" s="55">
        <f>+F41+F37</f>
        <v>-311676.26841000002</v>
      </c>
      <c r="G43" s="58"/>
      <c r="H43" s="55">
        <f t="shared" si="5"/>
        <v>-29227.240419999987</v>
      </c>
    </row>
  </sheetData>
  <mergeCells count="1">
    <mergeCell ref="E42:F42"/>
  </mergeCell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13B6-7828-432C-BD04-12B4509514C3}">
  <sheetPr>
    <pageSetUpPr fitToPage="1"/>
  </sheetPr>
  <dimension ref="B3:H51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7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42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31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246657.01896000002</v>
      </c>
      <c r="E8" s="8"/>
      <c r="F8" s="9">
        <v>207398.75141000003</v>
      </c>
      <c r="G8" s="8"/>
      <c r="H8" s="10">
        <f>+F8-D8</f>
        <v>-39258.26754999999</v>
      </c>
    </row>
    <row r="9" spans="2:8" ht="16.5" x14ac:dyDescent="0.25">
      <c r="B9" s="11" t="s">
        <v>6</v>
      </c>
      <c r="C9" s="8"/>
      <c r="D9" s="12">
        <v>-8630.919740000003</v>
      </c>
      <c r="E9" s="8"/>
      <c r="F9" s="12">
        <v>-6822.8028000000013</v>
      </c>
      <c r="G9" s="8"/>
      <c r="H9" s="12">
        <f t="shared" ref="H9:H13" si="0">+F9-D9</f>
        <v>1808.1169400000017</v>
      </c>
    </row>
    <row r="10" spans="2:8" ht="16.5" x14ac:dyDescent="0.25">
      <c r="B10" s="13" t="s">
        <v>7</v>
      </c>
      <c r="C10" s="8"/>
      <c r="D10" s="14">
        <v>-86.491029999999995</v>
      </c>
      <c r="E10" s="8"/>
      <c r="F10" s="14">
        <v>11193.800539999998</v>
      </c>
      <c r="G10" s="8"/>
      <c r="H10" s="14">
        <f t="shared" si="0"/>
        <v>11280.291569999998</v>
      </c>
    </row>
    <row r="11" spans="2:8" ht="16.5" x14ac:dyDescent="0.25">
      <c r="B11" s="15" t="s">
        <v>8</v>
      </c>
      <c r="C11" s="8"/>
      <c r="D11" s="16">
        <v>237939.60819</v>
      </c>
      <c r="E11" s="8"/>
      <c r="F11" s="16">
        <v>211769.74915000002</v>
      </c>
      <c r="G11" s="8"/>
      <c r="H11" s="16">
        <f t="shared" si="0"/>
        <v>-26169.859039999981</v>
      </c>
    </row>
    <row r="12" spans="2:8" ht="16.5" x14ac:dyDescent="0.25">
      <c r="B12" s="11" t="s">
        <v>9</v>
      </c>
      <c r="C12" s="1"/>
      <c r="D12" s="17">
        <v>22092.947</v>
      </c>
      <c r="E12" s="1"/>
      <c r="F12" s="17">
        <v>23907</v>
      </c>
      <c r="G12" s="1"/>
      <c r="H12" s="17">
        <f t="shared" si="0"/>
        <v>1814.0529999999999</v>
      </c>
    </row>
    <row r="13" spans="2:8" ht="16.5" x14ac:dyDescent="0.25">
      <c r="B13" s="13" t="s">
        <v>10</v>
      </c>
      <c r="C13" s="1"/>
      <c r="D13" s="18">
        <v>3108</v>
      </c>
      <c r="E13" s="1"/>
      <c r="F13" s="18">
        <v>3108</v>
      </c>
      <c r="G13" s="1"/>
      <c r="H13" s="18">
        <f t="shared" si="0"/>
        <v>0</v>
      </c>
    </row>
    <row r="14" spans="2:8" ht="17.25" thickBot="1" x14ac:dyDescent="0.3">
      <c r="B14" s="19" t="s">
        <v>11</v>
      </c>
      <c r="C14" s="8"/>
      <c r="D14" s="20">
        <f>+D11+D12+D13</f>
        <v>263140.55518999998</v>
      </c>
      <c r="E14" s="8"/>
      <c r="F14" s="20">
        <f>+F11+F12+F13</f>
        <v>238784.74915000002</v>
      </c>
      <c r="G14" s="8"/>
      <c r="H14" s="20">
        <f>+F14-D14</f>
        <v>-24355.806039999967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-12063.40893</v>
      </c>
      <c r="E16" s="8"/>
      <c r="F16" s="9">
        <v>-12184.280609999998</v>
      </c>
      <c r="G16" s="8"/>
      <c r="H16" s="10">
        <f t="shared" ref="H16:H20" si="1">+F16-D16</f>
        <v>-120.87167999999838</v>
      </c>
    </row>
    <row r="17" spans="2:8" ht="16.5" x14ac:dyDescent="0.25">
      <c r="B17" s="11" t="s">
        <v>13</v>
      </c>
      <c r="C17" s="8"/>
      <c r="D17" s="17">
        <v>-20605.283920000002</v>
      </c>
      <c r="E17" s="8"/>
      <c r="F17" s="17">
        <v>-50270.889889999999</v>
      </c>
      <c r="G17" s="8"/>
      <c r="H17" s="12">
        <f t="shared" si="1"/>
        <v>-29665.605969999997</v>
      </c>
    </row>
    <row r="18" spans="2:8" ht="16.5" x14ac:dyDescent="0.25">
      <c r="B18" s="24" t="s">
        <v>14</v>
      </c>
      <c r="C18" s="8"/>
      <c r="D18" s="25">
        <v>-217395.46456000002</v>
      </c>
      <c r="E18" s="8"/>
      <c r="F18" s="25">
        <v>-216589.15448</v>
      </c>
      <c r="G18" s="8"/>
      <c r="H18" s="14">
        <f t="shared" si="1"/>
        <v>806.31008000002475</v>
      </c>
    </row>
    <row r="19" spans="2:8" ht="16.5" x14ac:dyDescent="0.25">
      <c r="B19" s="11" t="s">
        <v>15</v>
      </c>
      <c r="C19" s="8"/>
      <c r="D19" s="17">
        <v>-108536.09478</v>
      </c>
      <c r="E19" s="8"/>
      <c r="F19" s="17">
        <v>-124021.01645000001</v>
      </c>
      <c r="G19" s="8"/>
      <c r="H19" s="12">
        <f t="shared" si="1"/>
        <v>-15484.921670000011</v>
      </c>
    </row>
    <row r="20" spans="2:8" ht="16.5" x14ac:dyDescent="0.25">
      <c r="B20" s="11" t="s">
        <v>16</v>
      </c>
      <c r="C20" s="8"/>
      <c r="D20" s="17">
        <v>-135.21</v>
      </c>
      <c r="E20" s="8"/>
      <c r="F20" s="17">
        <v>1303</v>
      </c>
      <c r="G20" s="8"/>
      <c r="H20" s="12">
        <f t="shared" si="1"/>
        <v>1438.21</v>
      </c>
    </row>
    <row r="21" spans="2:8" ht="17.25" thickBot="1" x14ac:dyDescent="0.3">
      <c r="B21" s="26" t="s">
        <v>17</v>
      </c>
      <c r="C21" s="8"/>
      <c r="D21" s="27">
        <f>+D16+D17+D18+D19+D20</f>
        <v>-358735.46219000005</v>
      </c>
      <c r="E21" s="8"/>
      <c r="F21" s="27">
        <f>+F16+F17+F18+F19+F20</f>
        <v>-401762.34142999997</v>
      </c>
      <c r="G21" s="8"/>
      <c r="H21" s="27">
        <f>+F21-D21</f>
        <v>-43026.879239999922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+D14+D21</f>
        <v>-95594.907000000065</v>
      </c>
      <c r="E23" s="8"/>
      <c r="F23" s="32">
        <f>+F14+F21</f>
        <v>-162977.59227999995</v>
      </c>
      <c r="G23" s="8"/>
      <c r="H23" s="32">
        <f>+F23-D23</f>
        <v>-67382.685279999889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-27411.918439999994</v>
      </c>
      <c r="E25" s="8"/>
      <c r="F25" s="27">
        <v>-20803.446519999998</v>
      </c>
      <c r="G25" s="8"/>
      <c r="H25" s="27">
        <f>+F25-D25</f>
        <v>6608.4719199999963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+D23+D25</f>
        <v>-123006.82544000006</v>
      </c>
      <c r="E27" s="8"/>
      <c r="F27" s="35">
        <f>+F23+F25</f>
        <v>-183781.03879999995</v>
      </c>
      <c r="G27" s="8"/>
      <c r="H27" s="35">
        <f>+F27-D27</f>
        <v>-60774.213359999892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ht="16.5" x14ac:dyDescent="0.25">
      <c r="B29" s="37" t="s">
        <v>21</v>
      </c>
      <c r="C29" s="8"/>
      <c r="D29" s="38">
        <v>-7775.5984900000039</v>
      </c>
      <c r="E29" s="8"/>
      <c r="F29" s="38">
        <v>-4188.4896700000027</v>
      </c>
      <c r="G29" s="8"/>
      <c r="H29" s="38">
        <f t="shared" ref="H29:H30" si="2">+F29-D29</f>
        <v>3587.1088200000013</v>
      </c>
    </row>
    <row r="30" spans="2:8" ht="17.25" thickBot="1" x14ac:dyDescent="0.3">
      <c r="B30" s="39" t="s">
        <v>22</v>
      </c>
      <c r="C30" s="8"/>
      <c r="D30" s="40">
        <v>-20116.588199999998</v>
      </c>
      <c r="E30" s="8"/>
      <c r="F30" s="40">
        <v>-19667.240559999998</v>
      </c>
      <c r="G30" s="8"/>
      <c r="H30" s="40">
        <f t="shared" si="2"/>
        <v>449.34763999999996</v>
      </c>
    </row>
    <row r="31" spans="2:8" ht="17.25" thickBot="1" x14ac:dyDescent="0.3">
      <c r="B31" s="33"/>
      <c r="C31" s="8"/>
      <c r="D31" s="41"/>
      <c r="E31" s="8"/>
      <c r="F31" s="41"/>
      <c r="G31" s="8"/>
      <c r="H31" s="41"/>
    </row>
    <row r="32" spans="2:8" ht="17.25" thickBot="1" x14ac:dyDescent="0.3">
      <c r="B32" s="42" t="s">
        <v>23</v>
      </c>
      <c r="C32" s="8"/>
      <c r="D32" s="43">
        <f>+D27+D29+D30</f>
        <v>-150899.01213000005</v>
      </c>
      <c r="E32" s="8"/>
      <c r="F32" s="43">
        <f>+F27+F29+F30</f>
        <v>-207636.76902999997</v>
      </c>
      <c r="G32" s="8"/>
      <c r="H32" s="43">
        <f>+F32-D32</f>
        <v>-56737.75689999992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24</v>
      </c>
      <c r="C34" s="8"/>
      <c r="D34" s="45">
        <v>-47569.296999999999</v>
      </c>
      <c r="E34" s="8"/>
      <c r="F34" s="45">
        <v>-47829.943599999999</v>
      </c>
      <c r="G34" s="8"/>
      <c r="H34" s="45">
        <f t="shared" ref="H34:H35" si="3">+F34-D34</f>
        <v>-260.64660000000003</v>
      </c>
    </row>
    <row r="35" spans="2:8" ht="17.25" thickBot="1" x14ac:dyDescent="0.3">
      <c r="B35" s="13" t="s">
        <v>25</v>
      </c>
      <c r="C35" s="8"/>
      <c r="D35" s="46">
        <v>-134068.19618999999</v>
      </c>
      <c r="E35" s="8"/>
      <c r="F35" s="46">
        <v>-119527.427</v>
      </c>
      <c r="G35" s="8"/>
      <c r="H35" s="46">
        <f t="shared" si="3"/>
        <v>14540.769189999992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26</v>
      </c>
      <c r="C37" s="8"/>
      <c r="D37" s="50">
        <f>+D32+D34+D35</f>
        <v>-332536.50532</v>
      </c>
      <c r="E37" s="8"/>
      <c r="F37" s="50">
        <f>+F32+F34+F35</f>
        <v>-374994.13962999999</v>
      </c>
      <c r="G37" s="8"/>
      <c r="H37" s="50">
        <f>+F37-D37</f>
        <v>-42457.634309999994</v>
      </c>
    </row>
    <row r="38" spans="2:8" ht="15.75" thickBot="1" x14ac:dyDescent="0.3"/>
    <row r="39" spans="2:8" ht="16.5" x14ac:dyDescent="0.25">
      <c r="B39" s="60" t="s">
        <v>28</v>
      </c>
      <c r="C39" s="8"/>
      <c r="D39" s="45">
        <f>-66279-D25</f>
        <v>-38867.081560000006</v>
      </c>
      <c r="E39" s="8"/>
      <c r="F39" s="45">
        <f>-55046-F25</f>
        <v>-34242.553480000002</v>
      </c>
      <c r="G39" s="8"/>
      <c r="H39" s="45">
        <f t="shared" ref="H39:H49" si="4">+F39-D39</f>
        <v>4624.5280800000037</v>
      </c>
    </row>
    <row r="40" spans="2:8" ht="18" x14ac:dyDescent="0.25">
      <c r="B40" s="61" t="s">
        <v>33</v>
      </c>
      <c r="C40" s="62"/>
      <c r="D40" s="63">
        <v>-26900</v>
      </c>
      <c r="E40" s="64"/>
      <c r="F40" s="63">
        <v>-26900</v>
      </c>
      <c r="G40" s="8"/>
      <c r="H40" s="63">
        <f t="shared" si="4"/>
        <v>0</v>
      </c>
    </row>
    <row r="41" spans="2:8" ht="18" x14ac:dyDescent="0.25">
      <c r="B41" s="61" t="s">
        <v>34</v>
      </c>
      <c r="C41" s="62"/>
      <c r="D41" s="63"/>
      <c r="E41" s="64"/>
      <c r="F41" s="63">
        <v>-3949.5</v>
      </c>
      <c r="G41" s="8"/>
      <c r="H41" s="63">
        <f t="shared" si="4"/>
        <v>-3949.5</v>
      </c>
    </row>
    <row r="42" spans="2:8" ht="18" x14ac:dyDescent="0.25">
      <c r="B42" s="65" t="s">
        <v>35</v>
      </c>
      <c r="C42" s="62"/>
      <c r="D42" s="63">
        <v>-3139</v>
      </c>
      <c r="E42" s="64"/>
      <c r="F42" s="63">
        <v>-3140</v>
      </c>
      <c r="G42" s="8"/>
      <c r="H42" s="63">
        <f t="shared" si="4"/>
        <v>-1</v>
      </c>
    </row>
    <row r="43" spans="2:8" ht="18" x14ac:dyDescent="0.25">
      <c r="B43" s="61" t="s">
        <v>36</v>
      </c>
      <c r="C43" s="62"/>
      <c r="D43" s="66">
        <v>-2260</v>
      </c>
      <c r="E43" s="64"/>
      <c r="F43" s="66">
        <v>-2260</v>
      </c>
      <c r="G43" s="8"/>
      <c r="H43" s="66">
        <f t="shared" si="4"/>
        <v>0</v>
      </c>
    </row>
    <row r="44" spans="2:8" ht="18" x14ac:dyDescent="0.25">
      <c r="B44" s="65" t="s">
        <v>37</v>
      </c>
      <c r="C44" s="62"/>
      <c r="D44" s="63">
        <v>-5137</v>
      </c>
      <c r="E44" s="64"/>
      <c r="F44" s="63">
        <v>-5137</v>
      </c>
      <c r="G44" s="8"/>
      <c r="H44" s="63">
        <f t="shared" si="4"/>
        <v>0</v>
      </c>
    </row>
    <row r="45" spans="2:8" ht="18" x14ac:dyDescent="0.25">
      <c r="B45" s="65" t="s">
        <v>38</v>
      </c>
      <c r="C45" s="62"/>
      <c r="D45" s="63">
        <v>-303</v>
      </c>
      <c r="E45" s="64"/>
      <c r="F45" s="63">
        <v>-303</v>
      </c>
      <c r="G45" s="8"/>
      <c r="H45" s="63">
        <f t="shared" si="4"/>
        <v>0</v>
      </c>
    </row>
    <row r="46" spans="2:8" ht="17.25" thickBot="1" x14ac:dyDescent="0.3">
      <c r="B46" s="67" t="s">
        <v>39</v>
      </c>
      <c r="C46" s="62"/>
      <c r="D46" s="14">
        <v>-14893</v>
      </c>
      <c r="E46" s="64"/>
      <c r="F46" s="14">
        <v>-14881</v>
      </c>
      <c r="G46" s="8"/>
      <c r="H46" s="14">
        <f t="shared" si="4"/>
        <v>12</v>
      </c>
    </row>
    <row r="47" spans="2:8" ht="17.25" thickBot="1" x14ac:dyDescent="0.3">
      <c r="B47" s="68" t="s">
        <v>40</v>
      </c>
      <c r="C47" s="62"/>
      <c r="D47" s="69">
        <f>SUM(D39:D46)</f>
        <v>-91499.081560000006</v>
      </c>
      <c r="E47" s="70"/>
      <c r="F47" s="69">
        <f>SUM(F39:F46)</f>
        <v>-90813.053480000002</v>
      </c>
      <c r="G47" s="1"/>
      <c r="H47" s="69">
        <f>+F47-D47</f>
        <v>686.02808000000368</v>
      </c>
    </row>
    <row r="48" spans="2:8" ht="15.75" thickBot="1" x14ac:dyDescent="0.3">
      <c r="B48" s="51"/>
      <c r="C48" s="52"/>
      <c r="D48" s="51"/>
      <c r="E48" s="53"/>
      <c r="F48" s="51"/>
      <c r="G48" s="53"/>
      <c r="H48" s="51"/>
    </row>
    <row r="49" spans="2:8" ht="18.75" thickBot="1" x14ac:dyDescent="0.3">
      <c r="B49" s="54" t="s">
        <v>29</v>
      </c>
      <c r="C49" s="52"/>
      <c r="D49" s="55">
        <f>+D37+D47</f>
        <v>-424035.58688000002</v>
      </c>
      <c r="E49" s="53"/>
      <c r="F49" s="55">
        <f>+F37+F47</f>
        <v>-465807.19310999999</v>
      </c>
      <c r="G49" s="53"/>
      <c r="H49" s="55">
        <f t="shared" si="4"/>
        <v>-41771.606229999976</v>
      </c>
    </row>
    <row r="50" spans="2:8" ht="15.75" thickBot="1" x14ac:dyDescent="0.3"/>
    <row r="51" spans="2:8" ht="17.25" thickBot="1" x14ac:dyDescent="0.3">
      <c r="B51" s="34" t="s">
        <v>41</v>
      </c>
      <c r="C51" s="8"/>
      <c r="D51" s="56">
        <v>-66279</v>
      </c>
      <c r="E51" s="57"/>
      <c r="F51" s="56">
        <v>-55046</v>
      </c>
      <c r="G51" s="57"/>
      <c r="H51" s="35">
        <f t="shared" ref="H51" si="5">+F51-D51</f>
        <v>11233</v>
      </c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</vt:lpstr>
      <vt:lpstr>4T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 Lopez, Nuria</dc:creator>
  <cp:lastModifiedBy>Digon Martinez, Alejandro Israel</cp:lastModifiedBy>
  <cp:lastPrinted>2022-10-21T12:15:04Z</cp:lastPrinted>
  <dcterms:created xsi:type="dcterms:W3CDTF">2022-10-21T08:42:27Z</dcterms:created>
  <dcterms:modified xsi:type="dcterms:W3CDTF">2023-07-13T07:56:51Z</dcterms:modified>
</cp:coreProperties>
</file>