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bperfils.xarxa.interna\documents\UT15554\Documents\Pressupost 2025\1. Pressupost 2025\Seguiment\Transparència\"/>
    </mc:Choice>
  </mc:AlternateContent>
  <xr:revisionPtr revIDLastSave="0" documentId="13_ncr:1_{BDE42A12-24A1-4BF7-97AA-4A064219D756}" xr6:coauthVersionLast="47" xr6:coauthVersionMax="47" xr10:uidLastSave="{00000000-0000-0000-0000-000000000000}"/>
  <bookViews>
    <workbookView xWindow="-110" yWindow="-110" windowWidth="19420" windowHeight="10420" tabRatio="601" activeTab="1" xr2:uid="{0E598642-22C9-4CCE-A26B-14A869AFCC7F}"/>
  </bookViews>
  <sheets>
    <sheet name="1T" sheetId="1" r:id="rId1"/>
    <sheet name="2T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0">#REF!</definedName>
    <definedName name="_______DAT9">#REF!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DAT1">#REF!</definedName>
    <definedName name="____DAT10">#REF!</definedName>
    <definedName name="____DAT2">#REF!</definedName>
    <definedName name="____DAT2010">'[1]Convenio Marco TM con TMB'!#REF!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10">#REF!</definedName>
    <definedName name="___DAT2">#REF!</definedName>
    <definedName name="___DAT2010">'[1]Convenio Marco TM con TMB'!#REF!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T99">#REF!</definedName>
    <definedName name="___dfg1">[2]CRO!#REF!</definedName>
    <definedName name="___dfg3">[2]CRO!$B$7:$B$8</definedName>
    <definedName name="___dfg5">[2]CRO!$D$7:$D$8</definedName>
    <definedName name="___dfg6">[2]CRO!#REF!</definedName>
    <definedName name="___dfg7">[2]CRO!$E$7:$E$8</definedName>
    <definedName name="___dfg8">[2]CRO!$F$7:$F$8</definedName>
    <definedName name="___dfg9">[2]CRO!#REF!</definedName>
    <definedName name="___dgh2">[2]CRO!$A$7:$A$8</definedName>
    <definedName name="___poi1">[3]CRO!#REF!</definedName>
    <definedName name="___poi6">[3]CRO!#REF!</definedName>
    <definedName name="___poi9">[3]CRO!#REF!</definedName>
    <definedName name="___pol1">[4]CRO!#REF!</definedName>
    <definedName name="___pol6">[4]CRO!#REF!</definedName>
    <definedName name="___pol9">[4]CRO!#REF!</definedName>
    <definedName name="__DAT1">#REF!</definedName>
    <definedName name="__DAT10">#REF!</definedName>
    <definedName name="__DAT2">#REF!</definedName>
    <definedName name="__DAT2010">'[1]Convenio Marco TM con TMB'!#REF!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">#REF!</definedName>
    <definedName name="__dfg1">[2]CRO!#REF!</definedName>
    <definedName name="__dfg3">[2]CRO!$B$7:$B$8</definedName>
    <definedName name="__dfg5">[2]CRO!$D$7:$D$8</definedName>
    <definedName name="__dfg6">[2]CRO!#REF!</definedName>
    <definedName name="__dfg7">[2]CRO!$E$7:$E$8</definedName>
    <definedName name="__dfg8">[2]CRO!$F$7:$F$8</definedName>
    <definedName name="__dfg9">[2]CRO!#REF!</definedName>
    <definedName name="__dgh2">[2]CRO!$A$7:$A$8</definedName>
    <definedName name="__poi1">[3]CRO!#REF!</definedName>
    <definedName name="__poi6">[3]CRO!#REF!</definedName>
    <definedName name="__poi9">[3]CRO!#REF!</definedName>
    <definedName name="__pol1">[4]CRO!#REF!</definedName>
    <definedName name="__pol6">[4]CRO!#REF!</definedName>
    <definedName name="__pol9">[4]CRO!#REF!</definedName>
    <definedName name="_DAT1">#REF!</definedName>
    <definedName name="_DAT10">#REF!</definedName>
    <definedName name="_DAT2">#REF!</definedName>
    <definedName name="_DAT2010">'[1]Convenio Marco TM con TMB'!#REF!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">#REF!</definedName>
    <definedName name="_dfg1">[2]CRO!#REF!</definedName>
    <definedName name="_dfg3">[2]CRO!$B$7:$B$8</definedName>
    <definedName name="_dfg5">[2]CRO!$D$7:$D$8</definedName>
    <definedName name="_dfg6">[2]CRO!#REF!</definedName>
    <definedName name="_dfg7">[2]CRO!$E$7:$E$8</definedName>
    <definedName name="_dfg8">[2]CRO!$F$7:$F$8</definedName>
    <definedName name="_dfg9">[2]CRO!#REF!</definedName>
    <definedName name="_dgh2">[2]CRO!$A$7:$A$8</definedName>
    <definedName name="_poi1">[3]CRO!#REF!</definedName>
    <definedName name="_poi6">[3]CRO!#REF!</definedName>
    <definedName name="_poi9">[3]CRO!#REF!</definedName>
    <definedName name="_pol1">[4]CRO!#REF!</definedName>
    <definedName name="_pol6">[4]CRO!#REF!</definedName>
    <definedName name="_pol9">[4]CRO!#REF!</definedName>
    <definedName name="a">[5]CTARES2!#REF!,[5]CTARES2!#REF!,[5]CTARES2!#REF!</definedName>
    <definedName name="AAAAAAAAAAAAAAAA">[5]CTARES2!#REF!,[5]CTARES2!#REF!,[5]CTARES2!#REF!</definedName>
    <definedName name="ABC_X_RESUM">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>#REF!</definedName>
    <definedName name="AMORT_BEI3">#REF!</definedName>
    <definedName name="AMORT_BEI4">#REF!</definedName>
    <definedName name="AMORT_BEI5">#REF!</definedName>
    <definedName name="AMORT_BEI6">#REF!</definedName>
    <definedName name="AMORT_BEI7">#REF!</definedName>
    <definedName name="AMORT_DL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'2T'!$B$3:$I$39</definedName>
    <definedName name="asd">[2]CRO!$A$6:$D$6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>#REF!</definedName>
    <definedName name="COCHERAS_ESPERADAS">[9]Control!$C$11</definedName>
    <definedName name="DATA1">#REF!</definedName>
    <definedName name="DATA10">#REF!</definedName>
    <definedName name="DATA11">[10]Hoja1!$L$3:$L$45</definedName>
    <definedName name="DATA111">[11]CRO!#REF!</definedName>
    <definedName name="DATA12">#REF!</definedName>
    <definedName name="DATA13">#REF!</definedName>
    <definedName name="DATA14">#REF!</definedName>
    <definedName name="DATA15">#REF!</definedName>
    <definedName name="data150">[12]CRO!#REF!</definedName>
    <definedName name="DATA18">'[13]ZF 2011'!#REF!</definedName>
    <definedName name="DATA19">'[13]ZF 2011'!#REF!</definedName>
    <definedName name="DATA2">#REF!</definedName>
    <definedName name="DATA20">'[13]ZF 2011'!#REF!</definedName>
    <definedName name="DATA21">'[13]ZF 2011'!#REF!</definedName>
    <definedName name="DATA22">'[13]ZF 2011'!#REF!</definedName>
    <definedName name="DATA23">'[13]ZF 2011'!#REF!</definedName>
    <definedName name="DATA24">'[13]ZF 2011'!#REF!</definedName>
    <definedName name="DATA26">'[13]ZF 2011'!#REF!</definedName>
    <definedName name="DATA27">'[13]ZF 2011'!#REF!</definedName>
    <definedName name="DATA3">#REF!</definedName>
    <definedName name="DATA4">#REF!</definedName>
    <definedName name="DATA5">#REF!</definedName>
    <definedName name="DATA6">#REF!</definedName>
    <definedName name="data652">[12]CRO!#REF!</definedName>
    <definedName name="data66">[14]CRO!#REF!</definedName>
    <definedName name="DATA666">[11]CRO!#REF!</definedName>
    <definedName name="DATA7">#REF!</definedName>
    <definedName name="DATA8">#REF!</definedName>
    <definedName name="DATA9">#REF!</definedName>
    <definedName name="data90">[12]CRO!#REF!</definedName>
    <definedName name="data99">[14]CRO!#REF!</definedName>
    <definedName name="DATA999">[11]CRO!#REF!</definedName>
    <definedName name="Detalle_Estudios">#REF!</definedName>
    <definedName name="DF_GRID_1">#REF!</definedName>
    <definedName name="DF_NAVPANEL_13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>[15]DIR_1!#REF!</definedName>
    <definedName name="DIR_3">[15]DIR_1!#REF!</definedName>
    <definedName name="DIR_4">[15]DIR_1!#REF!</definedName>
    <definedName name="DISP_BEI2">#REF!</definedName>
    <definedName name="DISP_BEI3">#REF!</definedName>
    <definedName name="DISP_BEI4">#REF!</definedName>
    <definedName name="DISP_BEI5">#REF!</definedName>
    <definedName name="DISP_BEI6">#REF!</definedName>
    <definedName name="DISP_BEI7">#REF!</definedName>
    <definedName name="DISP_ICF">#REF!</definedName>
    <definedName name="e">#REF!</definedName>
    <definedName name="EDITAR">[16]MB!#REF!</definedName>
    <definedName name="enero">#REF!</definedName>
    <definedName name="EOAF">[17]Hoja1!#REF!</definedName>
    <definedName name="Explotació">#REF!</definedName>
    <definedName name="Explotaciómb">#REF!</definedName>
    <definedName name="Explotaciótb">#REF!</definedName>
    <definedName name="Explotaciótmb">#REF!</definedName>
    <definedName name="febrer">#REF!</definedName>
    <definedName name="FECHA_OK_TMB">[18]Control!$D$16</definedName>
    <definedName name="FF">'[19]PREFITXA - CONJUNT'!#REF!</definedName>
    <definedName name="Final">#REF!</definedName>
    <definedName name="Finalmb">#REF!</definedName>
    <definedName name="Finaltb">#REF!</definedName>
    <definedName name="Finaltmb">#REF!</definedName>
    <definedName name="FM">'[19]PREFITXA - CONJUNT'!#REF!</definedName>
    <definedName name="Gastos_Estudis">#REF!</definedName>
    <definedName name="H_2">[15]INGRES!#REF!</definedName>
    <definedName name="H_5">[15]DESPESA2!#REF!</definedName>
    <definedName name="Hipotesis">#REF!</definedName>
    <definedName name="hitos">#REF!</definedName>
    <definedName name="Hoja_1">#REF!</definedName>
    <definedName name="Hoja_2">#REF!</definedName>
    <definedName name="Hoja_3">#REF!</definedName>
    <definedName name="Hoja_4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>#REF!</definedName>
    <definedName name="INT_BEI3">#REF!</definedName>
    <definedName name="INT_BEI4">#REF!</definedName>
    <definedName name="INT_BEI5">#REF!</definedName>
    <definedName name="INT_BEI6">#REF!</definedName>
    <definedName name="INT_BEI7">#REF!</definedName>
    <definedName name="INT_DL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>'[8]hitos+carencia'!#REF!</definedName>
    <definedName name="Inversiones">#REF!</definedName>
    <definedName name="io">#REF!</definedName>
    <definedName name="j">#REF!</definedName>
    <definedName name="kk" hidden="1">{#N/A,#N/A,FALSE,"ORDRE"}</definedName>
    <definedName name="kk_1" hidden="1">{#N/A,#N/A,FALSE,"ORDRE"}</definedName>
    <definedName name="L9F">'[19]PREFITXA - CONJUNT'!#REF!</definedName>
    <definedName name="L9I">'[19]PREFITXA - CONJUNT'!#REF!</definedName>
    <definedName name="L9M">'[19]PREFITXA - CONJUNT'!#REF!</definedName>
    <definedName name="LOLA">[17]Hoja1!#REF!</definedName>
    <definedName name="MES">[20]Portada!$A$12</definedName>
    <definedName name="MM">'[19]PREFITXA - CONJUNT'!#REF!</definedName>
    <definedName name="nper">#REF!</definedName>
    <definedName name="ñ">'[8]hitos+carencia'!#REF!</definedName>
    <definedName name="o">#REF!</definedName>
    <definedName name="Obsc">'[21]DETALL-2015'!$AE$5:$AE$11</definedName>
    <definedName name="OLA">[6]Comisiones!#REF!</definedName>
    <definedName name="oleole">#REF!</definedName>
    <definedName name="Plantilla">#REF!</definedName>
    <definedName name="q">#REF!</definedName>
    <definedName name="Q_BEI2">#REF!</definedName>
    <definedName name="Q_BEI3">#REF!</definedName>
    <definedName name="Q_BEI4">#REF!</definedName>
    <definedName name="Q_BEI5">#REF!</definedName>
    <definedName name="Q_BEI6">#REF!</definedName>
    <definedName name="Q_BEI7">#REF!</definedName>
    <definedName name="Q_ICF">#REF!</definedName>
    <definedName name="qq" hidden="1">{#N/A,#N/A,FALSE,"ORDRE"}</definedName>
    <definedName name="qq_1" hidden="1">{#N/A,#N/A,FALSE,"ORDRE"}</definedName>
    <definedName name="R_1">[15]R_1!#REF!</definedName>
    <definedName name="R_2">[15]R_1!#REF!</definedName>
    <definedName name="R_3">[15]R_1!#REF!</definedName>
    <definedName name="R_4">[15]R_1!#REF!</definedName>
    <definedName name="R_5">[15]R_1!#REF!</definedName>
    <definedName name="R_6">[15]R_1!#REF!</definedName>
    <definedName name="R_7">[15]R_1!#REF!</definedName>
    <definedName name="R_8">[15]R_1!#REF!</definedName>
    <definedName name="ra">#REF!</definedName>
    <definedName name="RANGO20">'[8]Entradas+Pago  trenes'!$13:$59</definedName>
    <definedName name="RANGO2122">'[8]Entradas+Pago  trenes'!$65:$111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>#REF!</definedName>
    <definedName name="SAPCrosstab4">#REF!</definedName>
    <definedName name="SAPFdd7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>[16]MB!#REF!</definedName>
    <definedName name="tasa">#REF!</definedName>
    <definedName name="TEST0">#REF!</definedName>
    <definedName name="TEST1">#REF!</definedName>
    <definedName name="TEST10">#REF!</definedName>
    <definedName name="TEST11">#REF!</definedName>
    <definedName name="TEST12">'[23]Llista Gas-Oil'!$B$844:$F$1439</definedName>
    <definedName name="TEST13">'[23]Llista Gas-Oil'!#REF!</definedName>
    <definedName name="TEST14">'[23]Llista Gas-Oil'!#REF!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>#REF!</definedName>
    <definedName name="VTOS_BANKINTER">[8]Bankinter!$B:$B</definedName>
    <definedName name="VTOS_BEI1">'[8]BEI 1'!$B:$B</definedName>
    <definedName name="VTOS_BEI2">#REF!</definedName>
    <definedName name="VTOS_BEI3">#REF!</definedName>
    <definedName name="VTOS_BEI4">#REF!</definedName>
    <definedName name="VTOS_BEI5">#REF!</definedName>
    <definedName name="VTOS_BEI6">#REF!</definedName>
    <definedName name="VTOS_BEI7">#REF!</definedName>
    <definedName name="VTOS_DL">#REF!</definedName>
    <definedName name="VTOS_ICF">#REF!</definedName>
    <definedName name="VTOS_ICO">[8]ICO!$B:$B</definedName>
    <definedName name="VTOS_LIBERBANK">[8]Liberbank!$B:$B</definedName>
    <definedName name="wrn.prueba." hidden="1">{#N/A,#N/A,FALSE,"ORDRE"}</definedName>
    <definedName name="wrn.prueba._1" hidden="1">{#N/A,#N/A,FALSE,"ORDRE"}</definedName>
    <definedName name="wrn.prueba2" hidden="1">{#N/A,#N/A,FALSE,"ORDRE"}</definedName>
    <definedName name="wrn.prueba2_1" hidden="1">{#N/A,#N/A,FALSE,"ORDRE"}</definedName>
    <definedName name="xx">#REF!</definedName>
  </definedNames>
  <calcPr calcId="191029" concurrentManualCount="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F21" i="2"/>
  <c r="F11" i="2"/>
  <c r="F14" i="2" s="1"/>
  <c r="D11" i="2"/>
  <c r="D14" i="2" s="1"/>
  <c r="D23" i="2" l="1"/>
  <c r="D27" i="2" s="1"/>
  <c r="D32" i="2" s="1"/>
  <c r="D37" i="2" s="1"/>
  <c r="F23" i="2"/>
  <c r="F27" i="2" s="1"/>
  <c r="F32" i="2" s="1"/>
  <c r="F37" i="2" s="1"/>
  <c r="F21" i="1" l="1"/>
  <c r="F11" i="1"/>
  <c r="F14" i="1" s="1"/>
  <c r="D21" i="1"/>
  <c r="D11" i="1"/>
  <c r="D14" i="1" s="1"/>
  <c r="F23" i="1" l="1"/>
  <c r="D23" i="1"/>
  <c r="H39" i="2"/>
  <c r="H35" i="2"/>
  <c r="H34" i="2"/>
  <c r="H30" i="2"/>
  <c r="H29" i="2"/>
  <c r="H27" i="2"/>
  <c r="H25" i="2"/>
  <c r="H23" i="2"/>
  <c r="H21" i="2"/>
  <c r="H20" i="2"/>
  <c r="H19" i="2"/>
  <c r="H18" i="2"/>
  <c r="H17" i="2"/>
  <c r="H16" i="2"/>
  <c r="H14" i="2"/>
  <c r="H13" i="2"/>
  <c r="H12" i="2"/>
  <c r="H11" i="2"/>
  <c r="H10" i="2"/>
  <c r="H9" i="2"/>
  <c r="H8" i="2"/>
  <c r="H39" i="1"/>
  <c r="F27" i="1"/>
  <c r="F32" i="1" s="1"/>
  <c r="D27" i="1"/>
  <c r="H35" i="1"/>
  <c r="H34" i="1"/>
  <c r="H30" i="1"/>
  <c r="H29" i="1"/>
  <c r="H25" i="1"/>
  <c r="H20" i="1"/>
  <c r="H19" i="1"/>
  <c r="H18" i="1"/>
  <c r="H17" i="1"/>
  <c r="H13" i="1"/>
  <c r="H12" i="1"/>
  <c r="H14" i="1"/>
  <c r="H10" i="1"/>
  <c r="H9" i="1"/>
  <c r="H8" i="1"/>
  <c r="H21" i="1"/>
  <c r="H11" i="1"/>
  <c r="H16" i="1"/>
  <c r="H23" i="1"/>
  <c r="D32" i="1" l="1"/>
  <c r="D37" i="1" s="1"/>
  <c r="H27" i="1"/>
  <c r="H32" i="2"/>
  <c r="H37" i="2"/>
  <c r="F37" i="1"/>
  <c r="H32" i="1" l="1"/>
  <c r="H37" i="1"/>
</calcChain>
</file>

<file path=xl/sharedStrings.xml><?xml version="1.0" encoding="utf-8"?>
<sst xmlns="http://schemas.openxmlformats.org/spreadsheetml/2006/main" count="58" uniqueCount="30">
  <si>
    <t>TMB</t>
  </si>
  <si>
    <t>(En milers d'euros)</t>
  </si>
  <si>
    <t>Vendes Brutes</t>
  </si>
  <si>
    <t>Comissions i Ràpels</t>
  </si>
  <si>
    <t>Bossa ATM</t>
  </si>
  <si>
    <t>Vendes netes</t>
  </si>
  <si>
    <t>Subvencions especials</t>
  </si>
  <si>
    <t>TOTAL INGRESSOS</t>
  </si>
  <si>
    <t>Aprovisionaments</t>
  </si>
  <si>
    <t>Energia i carburants</t>
  </si>
  <si>
    <t>Personal Operatiu</t>
  </si>
  <si>
    <t>Serveis Exteriors</t>
  </si>
  <si>
    <t>TOTAL DESPESES D'EXPLOTACIÓ</t>
  </si>
  <si>
    <t>RESULTAT BRUT D'EXPLOTACIÓ</t>
  </si>
  <si>
    <t>Amortització Neta</t>
  </si>
  <si>
    <t>RESULTAT NET D'EXPLOTACIÓ</t>
  </si>
  <si>
    <t>Despeses Financeres Estructurals</t>
  </si>
  <si>
    <t>Despeses Financeres Sanejament</t>
  </si>
  <si>
    <t>RESULTAT NET (Sense Renting ni Cànon)</t>
  </si>
  <si>
    <t>Renting de trens</t>
  </si>
  <si>
    <t xml:space="preserve">Cànons Ifercat L9 </t>
  </si>
  <si>
    <t>RESULTAT NET TOTAL</t>
  </si>
  <si>
    <t>Inversions Totals</t>
  </si>
  <si>
    <t>Tributs, Provisions i Altres</t>
  </si>
  <si>
    <t>Accessoris a l'explotació</t>
  </si>
  <si>
    <t>COMPTE DE RESULTATS MARÇ 2025</t>
  </si>
  <si>
    <t>COMPTE DE RESULTATS JUNY 2025</t>
  </si>
  <si>
    <t>Pressupost 2025</t>
  </si>
  <si>
    <t>Real 
2025</t>
  </si>
  <si>
    <t>Dif. Real'25 / PPOST'25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</si>
</sst>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i/>
      <sz val="11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2" fillId="0" borderId="0" xfId="2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5" fillId="0" borderId="2" xfId="3" applyFont="1" applyBorder="1" applyAlignment="1">
      <alignment vertical="center"/>
    </xf>
    <xf numFmtId="0" fontId="3" fillId="0" borderId="0" xfId="2" applyFont="1" applyAlignment="1">
      <alignment vertical="center"/>
    </xf>
    <xf numFmtId="3" fontId="5" fillId="0" borderId="3" xfId="3" applyNumberFormat="1" applyFont="1" applyBorder="1" applyAlignment="1">
      <alignment vertical="center"/>
    </xf>
    <xf numFmtId="3" fontId="5" fillId="0" borderId="3" xfId="3" applyNumberFormat="1" applyFont="1" applyFill="1" applyBorder="1" applyAlignment="1">
      <alignment vertical="center"/>
    </xf>
    <xf numFmtId="0" fontId="5" fillId="0" borderId="4" xfId="3" applyFont="1" applyBorder="1" applyAlignment="1">
      <alignment vertical="center"/>
    </xf>
    <xf numFmtId="3" fontId="5" fillId="0" borderId="5" xfId="3" applyNumberFormat="1" applyFont="1" applyFill="1" applyBorder="1" applyAlignment="1">
      <alignment vertical="center"/>
    </xf>
    <xf numFmtId="0" fontId="5" fillId="0" borderId="6" xfId="3" applyFont="1" applyBorder="1" applyAlignment="1">
      <alignment vertical="center"/>
    </xf>
    <xf numFmtId="3" fontId="5" fillId="0" borderId="7" xfId="3" applyNumberFormat="1" applyFont="1" applyFill="1" applyBorder="1" applyAlignment="1">
      <alignment vertical="center"/>
    </xf>
    <xf numFmtId="0" fontId="6" fillId="0" borderId="8" xfId="3" applyFont="1" applyBorder="1" applyAlignment="1">
      <alignment vertical="center"/>
    </xf>
    <xf numFmtId="3" fontId="6" fillId="0" borderId="9" xfId="3" applyNumberFormat="1" applyFont="1" applyBorder="1" applyAlignment="1">
      <alignment vertical="center"/>
    </xf>
    <xf numFmtId="3" fontId="5" fillId="0" borderId="5" xfId="3" applyNumberFormat="1" applyFont="1" applyBorder="1" applyAlignment="1">
      <alignment vertical="center"/>
    </xf>
    <xf numFmtId="3" fontId="5" fillId="0" borderId="10" xfId="3" applyNumberFormat="1" applyFont="1" applyBorder="1" applyAlignment="1">
      <alignment vertical="center"/>
    </xf>
    <xf numFmtId="0" fontId="6" fillId="3" borderId="11" xfId="3" applyFont="1" applyFill="1" applyBorder="1" applyAlignment="1">
      <alignment vertical="center"/>
    </xf>
    <xf numFmtId="3" fontId="6" fillId="3" borderId="12" xfId="3" applyNumberFormat="1" applyFont="1" applyFill="1" applyBorder="1" applyAlignment="1">
      <alignment vertical="center"/>
    </xf>
    <xf numFmtId="0" fontId="5" fillId="0" borderId="13" xfId="3" applyFont="1" applyBorder="1" applyAlignment="1">
      <alignment vertical="center"/>
    </xf>
    <xf numFmtId="3" fontId="5" fillId="0" borderId="7" xfId="3" applyNumberFormat="1" applyFont="1" applyBorder="1" applyAlignment="1">
      <alignment vertical="center"/>
    </xf>
    <xf numFmtId="0" fontId="6" fillId="2" borderId="11" xfId="3" applyFont="1" applyFill="1" applyBorder="1" applyAlignment="1">
      <alignment vertical="center"/>
    </xf>
    <xf numFmtId="3" fontId="6" fillId="2" borderId="12" xfId="3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6" fillId="4" borderId="11" xfId="3" applyFont="1" applyFill="1" applyBorder="1" applyAlignment="1">
      <alignment vertical="center"/>
    </xf>
    <xf numFmtId="3" fontId="6" fillId="4" borderId="1" xfId="3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11" xfId="3" applyFont="1" applyBorder="1" applyAlignment="1">
      <alignment vertical="center"/>
    </xf>
    <xf numFmtId="3" fontId="6" fillId="0" borderId="1" xfId="3" applyNumberFormat="1" applyFont="1" applyBorder="1" applyAlignment="1">
      <alignment vertical="center"/>
    </xf>
    <xf numFmtId="3" fontId="5" fillId="0" borderId="0" xfId="3" applyNumberFormat="1" applyFont="1" applyAlignment="1">
      <alignment vertical="center"/>
    </xf>
    <xf numFmtId="0" fontId="5" fillId="0" borderId="8" xfId="3" applyFont="1" applyFill="1" applyBorder="1" applyAlignment="1">
      <alignment vertical="center"/>
    </xf>
    <xf numFmtId="3" fontId="5" fillId="0" borderId="14" xfId="3" applyNumberFormat="1" applyFont="1" applyFill="1" applyBorder="1" applyAlignment="1">
      <alignment vertical="center"/>
    </xf>
    <xf numFmtId="0" fontId="5" fillId="0" borderId="6" xfId="3" applyFont="1" applyFill="1" applyBorder="1" applyAlignment="1">
      <alignment vertical="center"/>
    </xf>
    <xf numFmtId="3" fontId="5" fillId="0" borderId="15" xfId="3" applyNumberFormat="1" applyFont="1" applyFill="1" applyBorder="1" applyAlignment="1">
      <alignment vertical="center"/>
    </xf>
    <xf numFmtId="3" fontId="6" fillId="0" borderId="0" xfId="3" applyNumberFormat="1" applyFont="1" applyFill="1" applyBorder="1" applyAlignment="1">
      <alignment vertical="center"/>
    </xf>
    <xf numFmtId="0" fontId="6" fillId="5" borderId="11" xfId="3" applyFont="1" applyFill="1" applyBorder="1" applyAlignment="1">
      <alignment vertical="center"/>
    </xf>
    <xf numFmtId="3" fontId="6" fillId="5" borderId="1" xfId="3" applyNumberFormat="1" applyFont="1" applyFill="1" applyBorder="1" applyAlignment="1">
      <alignment vertical="center"/>
    </xf>
    <xf numFmtId="0" fontId="5" fillId="0" borderId="8" xfId="3" applyFont="1" applyBorder="1" applyAlignment="1">
      <alignment vertical="center"/>
    </xf>
    <xf numFmtId="3" fontId="5" fillId="0" borderId="14" xfId="4" applyNumberFormat="1" applyFont="1" applyFill="1" applyBorder="1" applyAlignment="1">
      <alignment vertical="center"/>
    </xf>
    <xf numFmtId="3" fontId="5" fillId="0" borderId="15" xfId="4" applyNumberFormat="1" applyFont="1" applyFill="1" applyBorder="1" applyAlignment="1">
      <alignment vertical="center"/>
    </xf>
    <xf numFmtId="0" fontId="5" fillId="0" borderId="0" xfId="3" applyFont="1" applyBorder="1" applyAlignment="1">
      <alignment vertical="center"/>
    </xf>
    <xf numFmtId="3" fontId="3" fillId="0" borderId="0" xfId="2" applyNumberFormat="1" applyFont="1" applyFill="1" applyAlignment="1">
      <alignment vertical="center"/>
    </xf>
    <xf numFmtId="0" fontId="6" fillId="6" borderId="11" xfId="3" applyFont="1" applyFill="1" applyBorder="1" applyAlignment="1">
      <alignment vertical="center" wrapText="1"/>
    </xf>
    <xf numFmtId="3" fontId="6" fillId="6" borderId="1" xfId="4" applyNumberFormat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3" fillId="0" borderId="0" xfId="0" applyFont="1"/>
    <xf numFmtId="3" fontId="6" fillId="2" borderId="1" xfId="3" applyNumberFormat="1" applyFont="1" applyFill="1" applyBorder="1" applyAlignment="1">
      <alignment horizontal="center" vertical="center" wrapText="1"/>
    </xf>
    <xf numFmtId="3" fontId="3" fillId="0" borderId="0" xfId="0" applyNumberFormat="1" applyFont="1"/>
  </cellXfs>
  <cellStyles count="6">
    <cellStyle name="Normal" xfId="0" builtinId="0"/>
    <cellStyle name="Normal 10 2 2" xfId="2" xr:uid="{C133CC17-519A-464F-8FCA-7FA888B89A94}"/>
    <cellStyle name="Normal 10 2 4 5" xfId="5" xr:uid="{248F73F9-33C6-4844-A80C-7337E88ACF95}"/>
    <cellStyle name="Normal 2 2 2" xfId="4" xr:uid="{AE7C8D0B-462C-4130-B8D4-5435DFC4EF44}"/>
    <cellStyle name="Normal 6 2 3 9" xfId="3" xr:uid="{E3C6943D-CE89-4077-A4E5-3CFC26720EA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0</xdr:row>
      <xdr:rowOff>200025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5FF1D4C3-D732-4702-B088-2DDDA5ACF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200025"/>
          <a:ext cx="657225" cy="6572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0</xdr:row>
      <xdr:rowOff>200025</xdr:rowOff>
    </xdr:from>
    <xdr:ext cx="657225" cy="657225"/>
    <xdr:pic>
      <xdr:nvPicPr>
        <xdr:cNvPr id="3" name="1 Imagen">
          <a:extLst>
            <a:ext uri="{FF2B5EF4-FFF2-40B4-BE49-F238E27FC236}">
              <a16:creationId xmlns:a16="http://schemas.microsoft.com/office/drawing/2014/main" id="{D3E0112C-94DF-4A1C-BF19-2DBE9A974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200025"/>
          <a:ext cx="657225" cy="6572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49DF7-2798-4D84-823C-1089F0E83C09}">
  <sheetPr>
    <pageSetUpPr fitToPage="1"/>
  </sheetPr>
  <dimension ref="B3:J39"/>
  <sheetViews>
    <sheetView showGridLines="0" workbookViewId="0">
      <pane xSplit="3" ySplit="7" topLeftCell="D36" activePane="bottomRight" state="frozen"/>
      <selection pane="topRight" activeCell="D1" sqref="D1"/>
      <selection pane="bottomLeft" activeCell="A6" sqref="A6"/>
      <selection pane="bottomRight" activeCell="F39" sqref="F39"/>
    </sheetView>
  </sheetViews>
  <sheetFormatPr baseColWidth="10" defaultColWidth="11.453125" defaultRowHeight="14.5" x14ac:dyDescent="0.35"/>
  <cols>
    <col min="1" max="1" width="2.81640625" style="45" customWidth="1"/>
    <col min="2" max="2" width="50" style="45" customWidth="1"/>
    <col min="3" max="3" width="2.26953125" style="45" customWidth="1"/>
    <col min="4" max="4" width="14.26953125" style="45" customWidth="1"/>
    <col min="5" max="5" width="2.26953125" style="45" customWidth="1"/>
    <col min="6" max="6" width="14.26953125" style="45" customWidth="1"/>
    <col min="7" max="7" width="2.26953125" style="45" customWidth="1"/>
    <col min="8" max="8" width="14.26953125" style="45" customWidth="1"/>
    <col min="9" max="16384" width="11.453125" style="45"/>
  </cols>
  <sheetData>
    <row r="3" spans="2:8" x14ac:dyDescent="0.35">
      <c r="B3" s="1" t="s">
        <v>0</v>
      </c>
      <c r="C3" s="4"/>
      <c r="D3" s="2"/>
      <c r="E3" s="4"/>
      <c r="F3" s="2"/>
      <c r="G3" s="4"/>
      <c r="H3" s="4"/>
    </row>
    <row r="4" spans="2:8" x14ac:dyDescent="0.35">
      <c r="B4" s="43" t="s">
        <v>25</v>
      </c>
      <c r="C4" s="4"/>
      <c r="D4" s="2"/>
      <c r="E4" s="4"/>
      <c r="F4" s="2"/>
      <c r="G4" s="4"/>
      <c r="H4" s="4"/>
    </row>
    <row r="5" spans="2:8" ht="15" thickBot="1" x14ac:dyDescent="0.4">
      <c r="B5" s="43"/>
      <c r="C5" s="2"/>
      <c r="D5" s="2"/>
      <c r="E5" s="2"/>
      <c r="F5" s="2"/>
      <c r="G5" s="2"/>
      <c r="H5" s="4"/>
    </row>
    <row r="6" spans="2:8" ht="29.5" thickBot="1" x14ac:dyDescent="0.4">
      <c r="B6" s="44" t="s">
        <v>1</v>
      </c>
      <c r="C6" s="4"/>
      <c r="D6" s="46" t="s">
        <v>27</v>
      </c>
      <c r="E6" s="4"/>
      <c r="F6" s="46" t="s">
        <v>28</v>
      </c>
      <c r="G6" s="4"/>
      <c r="H6" s="46" t="s">
        <v>29</v>
      </c>
    </row>
    <row r="7" spans="2:8" ht="15" thickBot="1" x14ac:dyDescent="0.4">
      <c r="B7" s="4"/>
      <c r="C7" s="4"/>
      <c r="D7" s="4"/>
      <c r="E7" s="4"/>
      <c r="F7" s="4"/>
      <c r="G7" s="4"/>
      <c r="H7" s="4"/>
    </row>
    <row r="8" spans="2:8" x14ac:dyDescent="0.35">
      <c r="B8" s="3" t="s">
        <v>2</v>
      </c>
      <c r="C8" s="4"/>
      <c r="D8" s="5">
        <v>121490.33515999999</v>
      </c>
      <c r="E8" s="4"/>
      <c r="F8" s="5">
        <v>83201.88943000001</v>
      </c>
      <c r="G8" s="4"/>
      <c r="H8" s="6">
        <f>+F8-D8</f>
        <v>-38288.445729999978</v>
      </c>
    </row>
    <row r="9" spans="2:8" x14ac:dyDescent="0.35">
      <c r="B9" s="7" t="s">
        <v>3</v>
      </c>
      <c r="C9" s="4"/>
      <c r="D9" s="8">
        <v>-7147.6767200000004</v>
      </c>
      <c r="E9" s="4"/>
      <c r="F9" s="8">
        <v>-6204.2124599999988</v>
      </c>
      <c r="G9" s="4"/>
      <c r="H9" s="8">
        <f t="shared" ref="H9:H14" si="0">+F9-D9</f>
        <v>943.46426000000156</v>
      </c>
    </row>
    <row r="10" spans="2:8" x14ac:dyDescent="0.35">
      <c r="B10" s="9" t="s">
        <v>4</v>
      </c>
      <c r="C10" s="4"/>
      <c r="D10" s="10">
        <v>0</v>
      </c>
      <c r="E10" s="4"/>
      <c r="F10" s="10">
        <v>6415.3270700000012</v>
      </c>
      <c r="G10" s="4"/>
      <c r="H10" s="10">
        <f t="shared" si="0"/>
        <v>6415.3270700000012</v>
      </c>
    </row>
    <row r="11" spans="2:8" x14ac:dyDescent="0.35">
      <c r="B11" s="11" t="s">
        <v>5</v>
      </c>
      <c r="C11" s="4"/>
      <c r="D11" s="12">
        <f>+D8+D9+D10</f>
        <v>114342.65843999998</v>
      </c>
      <c r="E11" s="4"/>
      <c r="F11" s="12">
        <f>+F8+F9+F10</f>
        <v>83413.004040000014</v>
      </c>
      <c r="G11" s="4"/>
      <c r="H11" s="12">
        <f t="shared" si="0"/>
        <v>-30929.65439999997</v>
      </c>
    </row>
    <row r="12" spans="2:8" x14ac:dyDescent="0.35">
      <c r="B12" s="7" t="s">
        <v>24</v>
      </c>
      <c r="C12" s="1"/>
      <c r="D12" s="13">
        <v>9023.1821600000003</v>
      </c>
      <c r="E12" s="1"/>
      <c r="F12" s="13">
        <v>10757.419170000001</v>
      </c>
      <c r="G12" s="1"/>
      <c r="H12" s="13">
        <f t="shared" si="0"/>
        <v>1734.2370100000007</v>
      </c>
    </row>
    <row r="13" spans="2:8" x14ac:dyDescent="0.35">
      <c r="B13" s="9" t="s">
        <v>6</v>
      </c>
      <c r="C13" s="1"/>
      <c r="D13" s="14">
        <v>1968.4583700000001</v>
      </c>
      <c r="E13" s="1"/>
      <c r="F13" s="14">
        <v>1966.14345</v>
      </c>
      <c r="G13" s="1"/>
      <c r="H13" s="14">
        <f t="shared" si="0"/>
        <v>-2.3149200000000292</v>
      </c>
    </row>
    <row r="14" spans="2:8" ht="15" thickBot="1" x14ac:dyDescent="0.4">
      <c r="B14" s="15" t="s">
        <v>7</v>
      </c>
      <c r="C14" s="4"/>
      <c r="D14" s="16">
        <f>+D11+D12+D13</f>
        <v>125334.29896999997</v>
      </c>
      <c r="E14" s="4"/>
      <c r="F14" s="16">
        <f>+F11+F12+F13</f>
        <v>96136.566660000011</v>
      </c>
      <c r="G14" s="4"/>
      <c r="H14" s="16">
        <f t="shared" si="0"/>
        <v>-29197.732309999963</v>
      </c>
    </row>
    <row r="15" spans="2:8" ht="15" thickBot="1" x14ac:dyDescent="0.4">
      <c r="B15" s="21"/>
      <c r="C15" s="4"/>
      <c r="D15" s="22"/>
      <c r="E15" s="4"/>
      <c r="F15" s="22"/>
      <c r="G15" s="4"/>
      <c r="H15" s="22"/>
    </row>
    <row r="16" spans="2:8" x14ac:dyDescent="0.35">
      <c r="B16" s="3" t="s">
        <v>8</v>
      </c>
      <c r="C16" s="4"/>
      <c r="D16" s="5">
        <v>-9904.9326600000004</v>
      </c>
      <c r="E16" s="4"/>
      <c r="F16" s="5">
        <v>-10460.684709999998</v>
      </c>
      <c r="G16" s="4"/>
      <c r="H16" s="6">
        <f t="shared" ref="H16:H21" si="1">+F16-D16</f>
        <v>-555.75204999999733</v>
      </c>
    </row>
    <row r="17" spans="2:10" x14ac:dyDescent="0.35">
      <c r="B17" s="7" t="s">
        <v>9</v>
      </c>
      <c r="C17" s="4"/>
      <c r="D17" s="13">
        <v>-11554.43246</v>
      </c>
      <c r="E17" s="4"/>
      <c r="F17" s="13">
        <v>-12376.779589999998</v>
      </c>
      <c r="G17" s="4"/>
      <c r="H17" s="8">
        <f t="shared" si="1"/>
        <v>-822.34712999999829</v>
      </c>
    </row>
    <row r="18" spans="2:10" x14ac:dyDescent="0.35">
      <c r="B18" s="17" t="s">
        <v>10</v>
      </c>
      <c r="C18" s="4"/>
      <c r="D18" s="18">
        <v>-139822.66881</v>
      </c>
      <c r="E18" s="4"/>
      <c r="F18" s="18">
        <v>-135582.28358000002</v>
      </c>
      <c r="G18" s="4"/>
      <c r="H18" s="10">
        <f t="shared" si="1"/>
        <v>4240.3852299999853</v>
      </c>
      <c r="J18" s="47"/>
    </row>
    <row r="19" spans="2:10" x14ac:dyDescent="0.35">
      <c r="B19" s="7" t="s">
        <v>11</v>
      </c>
      <c r="C19" s="4"/>
      <c r="D19" s="13">
        <v>-49014.982000000004</v>
      </c>
      <c r="E19" s="4"/>
      <c r="F19" s="13">
        <v>-43491.066120000003</v>
      </c>
      <c r="G19" s="4"/>
      <c r="H19" s="8">
        <f t="shared" si="1"/>
        <v>5523.9158800000005</v>
      </c>
    </row>
    <row r="20" spans="2:10" x14ac:dyDescent="0.35">
      <c r="B20" s="7" t="s">
        <v>23</v>
      </c>
      <c r="C20" s="4"/>
      <c r="D20" s="13">
        <v>-267.48451</v>
      </c>
      <c r="E20" s="4"/>
      <c r="F20" s="13">
        <v>-262.33375999999998</v>
      </c>
      <c r="G20" s="4"/>
      <c r="H20" s="8">
        <f t="shared" si="1"/>
        <v>5.1507500000000164</v>
      </c>
    </row>
    <row r="21" spans="2:10" ht="15" thickBot="1" x14ac:dyDescent="0.4">
      <c r="B21" s="19" t="s">
        <v>12</v>
      </c>
      <c r="C21" s="4"/>
      <c r="D21" s="20">
        <f>+D16+D17+D18+D19+D20</f>
        <v>-210564.50044</v>
      </c>
      <c r="E21" s="4"/>
      <c r="F21" s="20">
        <f>+F16+F17+F18+F19+F20</f>
        <v>-202173.14776000002</v>
      </c>
      <c r="G21" s="4"/>
      <c r="H21" s="20">
        <f t="shared" si="1"/>
        <v>8391.3526799999818</v>
      </c>
    </row>
    <row r="22" spans="2:10" ht="15" thickBot="1" x14ac:dyDescent="0.4">
      <c r="B22" s="21"/>
      <c r="C22" s="4"/>
      <c r="D22" s="22"/>
      <c r="E22" s="4"/>
      <c r="F22" s="22"/>
      <c r="G22" s="4"/>
      <c r="H22" s="22"/>
    </row>
    <row r="23" spans="2:10" ht="15" thickBot="1" x14ac:dyDescent="0.4">
      <c r="B23" s="23" t="s">
        <v>13</v>
      </c>
      <c r="C23" s="4"/>
      <c r="D23" s="24">
        <f>+D14+D21</f>
        <v>-85230.201470000029</v>
      </c>
      <c r="E23" s="4"/>
      <c r="F23" s="24">
        <f>+F14+F21</f>
        <v>-106036.58110000001</v>
      </c>
      <c r="G23" s="4"/>
      <c r="H23" s="24">
        <f>+F23-D23</f>
        <v>-20806.379629999981</v>
      </c>
    </row>
    <row r="24" spans="2:10" x14ac:dyDescent="0.35">
      <c r="B24" s="21"/>
      <c r="C24" s="4"/>
      <c r="D24" s="22"/>
      <c r="E24" s="4"/>
      <c r="F24" s="22"/>
      <c r="G24" s="4"/>
      <c r="H24" s="22"/>
    </row>
    <row r="25" spans="2:10" ht="15" thickBot="1" x14ac:dyDescent="0.4">
      <c r="B25" s="19" t="s">
        <v>14</v>
      </c>
      <c r="C25" s="4"/>
      <c r="D25" s="20">
        <v>-7618.0122200000042</v>
      </c>
      <c r="E25" s="4"/>
      <c r="F25" s="20">
        <v>-6930.481200000002</v>
      </c>
      <c r="G25" s="4"/>
      <c r="H25" s="20">
        <f>+F25-D25</f>
        <v>687.53102000000217</v>
      </c>
    </row>
    <row r="26" spans="2:10" ht="15" thickBot="1" x14ac:dyDescent="0.4">
      <c r="B26" s="25"/>
      <c r="C26" s="4"/>
      <c r="D26" s="22"/>
      <c r="E26" s="4"/>
      <c r="F26" s="22"/>
      <c r="G26" s="4"/>
      <c r="H26" s="22"/>
    </row>
    <row r="27" spans="2:10" ht="15" thickBot="1" x14ac:dyDescent="0.4">
      <c r="B27" s="26" t="s">
        <v>15</v>
      </c>
      <c r="C27" s="4"/>
      <c r="D27" s="27">
        <f>D23+D25</f>
        <v>-92848.213690000033</v>
      </c>
      <c r="E27" s="4"/>
      <c r="F27" s="27">
        <f>F23+F25</f>
        <v>-112967.06230000002</v>
      </c>
      <c r="G27" s="4"/>
      <c r="H27" s="27">
        <f>+F27-D27</f>
        <v>-20118.848609999986</v>
      </c>
    </row>
    <row r="28" spans="2:10" ht="15" thickBot="1" x14ac:dyDescent="0.4">
      <c r="B28" s="21"/>
      <c r="C28" s="4"/>
      <c r="D28" s="28"/>
      <c r="E28" s="4"/>
      <c r="F28" s="28"/>
      <c r="G28" s="4"/>
      <c r="H28" s="28"/>
    </row>
    <row r="29" spans="2:10" x14ac:dyDescent="0.35">
      <c r="B29" s="29" t="s">
        <v>16</v>
      </c>
      <c r="C29" s="4"/>
      <c r="D29" s="30">
        <v>-7214.0638800000015</v>
      </c>
      <c r="E29" s="4"/>
      <c r="F29" s="30">
        <v>-5962.7120000000014</v>
      </c>
      <c r="G29" s="4"/>
      <c r="H29" s="30">
        <f t="shared" ref="H29:H30" si="2">+F29-D29</f>
        <v>1251.3518800000002</v>
      </c>
    </row>
    <row r="30" spans="2:10" ht="15" thickBot="1" x14ac:dyDescent="0.4">
      <c r="B30" s="31" t="s">
        <v>17</v>
      </c>
      <c r="C30" s="4"/>
      <c r="D30" s="32">
        <v>-3504.4258500000001</v>
      </c>
      <c r="E30" s="4"/>
      <c r="F30" s="32">
        <v>-3563.3083399999996</v>
      </c>
      <c r="G30" s="4"/>
      <c r="H30" s="32">
        <f t="shared" si="2"/>
        <v>-58.882489999999507</v>
      </c>
    </row>
    <row r="31" spans="2:10" ht="15" thickBot="1" x14ac:dyDescent="0.4">
      <c r="B31" s="25"/>
      <c r="C31" s="4"/>
      <c r="D31" s="33"/>
      <c r="E31" s="4"/>
      <c r="F31" s="33"/>
      <c r="G31" s="4"/>
      <c r="H31" s="33"/>
    </row>
    <row r="32" spans="2:10" ht="15" thickBot="1" x14ac:dyDescent="0.4">
      <c r="B32" s="34" t="s">
        <v>18</v>
      </c>
      <c r="C32" s="4"/>
      <c r="D32" s="35">
        <f>D27+D29+D30</f>
        <v>-103566.70342000003</v>
      </c>
      <c r="E32" s="4"/>
      <c r="F32" s="35">
        <f>F27+F29+F30</f>
        <v>-122493.08264000002</v>
      </c>
      <c r="G32" s="4"/>
      <c r="H32" s="35">
        <f>+F32-D32</f>
        <v>-18926.379219999988</v>
      </c>
    </row>
    <row r="33" spans="2:8" ht="15" thickBot="1" x14ac:dyDescent="0.4">
      <c r="B33" s="4"/>
      <c r="C33" s="4"/>
      <c r="D33" s="22"/>
      <c r="E33" s="4"/>
      <c r="F33" s="22"/>
      <c r="G33" s="4"/>
      <c r="H33" s="22"/>
    </row>
    <row r="34" spans="2:8" x14ac:dyDescent="0.35">
      <c r="B34" s="36" t="s">
        <v>19</v>
      </c>
      <c r="C34" s="4"/>
      <c r="D34" s="37">
        <v>-4507.7499900000003</v>
      </c>
      <c r="E34" s="4"/>
      <c r="F34" s="37">
        <v>-4507.75</v>
      </c>
      <c r="G34" s="4"/>
      <c r="H34" s="37">
        <f t="shared" ref="H34:H35" si="3">+F34-D34</f>
        <v>-9.9999997473787516E-6</v>
      </c>
    </row>
    <row r="35" spans="2:8" ht="15" thickBot="1" x14ac:dyDescent="0.4">
      <c r="B35" s="9" t="s">
        <v>20</v>
      </c>
      <c r="C35" s="4"/>
      <c r="D35" s="38">
        <v>-37107.300149999995</v>
      </c>
      <c r="E35" s="4"/>
      <c r="F35" s="38">
        <v>-27736.764609999998</v>
      </c>
      <c r="G35" s="4"/>
      <c r="H35" s="38">
        <f t="shared" si="3"/>
        <v>9370.5355399999971</v>
      </c>
    </row>
    <row r="36" spans="2:8" ht="15" thickBot="1" x14ac:dyDescent="0.4">
      <c r="B36" s="39"/>
      <c r="C36" s="4"/>
      <c r="D36" s="40"/>
      <c r="E36" s="4"/>
      <c r="F36" s="40"/>
      <c r="G36" s="4"/>
      <c r="H36" s="40"/>
    </row>
    <row r="37" spans="2:8" ht="15" thickBot="1" x14ac:dyDescent="0.4">
      <c r="B37" s="41" t="s">
        <v>21</v>
      </c>
      <c r="C37" s="4"/>
      <c r="D37" s="42">
        <f>+SUM(D32:D35)</f>
        <v>-145181.75356000004</v>
      </c>
      <c r="E37" s="4"/>
      <c r="F37" s="42">
        <f>+SUM(F32:F35)</f>
        <v>-154737.59725000002</v>
      </c>
      <c r="G37" s="4"/>
      <c r="H37" s="42">
        <f>+F37-D37</f>
        <v>-9555.8436899999797</v>
      </c>
    </row>
    <row r="38" spans="2:8" ht="15" thickBot="1" x14ac:dyDescent="0.4"/>
    <row r="39" spans="2:8" ht="15" thickBot="1" x14ac:dyDescent="0.4">
      <c r="B39" s="26" t="s">
        <v>22</v>
      </c>
      <c r="C39" s="4"/>
      <c r="D39" s="27">
        <v>-14038.155360000001</v>
      </c>
      <c r="E39" s="4"/>
      <c r="F39" s="27">
        <v>-14139.82662</v>
      </c>
      <c r="G39" s="4"/>
      <c r="H39" s="27">
        <f t="shared" ref="H39" si="4">+F39-D39</f>
        <v>-101.67125999999917</v>
      </c>
    </row>
  </sheetData>
  <pageMargins left="0.7" right="0.7" top="0.75" bottom="0.75" header="0.3" footer="0.3"/>
  <pageSetup paperSize="9" scale="96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69AC1-02A2-468E-A7CB-3EA1455D6EF9}">
  <sheetPr>
    <pageSetUpPr fitToPage="1"/>
  </sheetPr>
  <dimension ref="B1:J39"/>
  <sheetViews>
    <sheetView showGridLines="0" tabSelected="1" zoomScaleNormal="100" workbookViewId="0">
      <pane xSplit="3" ySplit="7" topLeftCell="D36" activePane="bottomRight" state="frozen"/>
      <selection pane="topRight" activeCell="D1" sqref="D1"/>
      <selection pane="bottomLeft" activeCell="A8" sqref="A8"/>
      <selection pane="bottomRight" activeCell="F39" sqref="F39"/>
    </sheetView>
  </sheetViews>
  <sheetFormatPr baseColWidth="10" defaultColWidth="11.453125" defaultRowHeight="14.5" x14ac:dyDescent="0.35"/>
  <cols>
    <col min="1" max="1" width="2.81640625" style="45" customWidth="1"/>
    <col min="2" max="2" width="50" style="45" customWidth="1"/>
    <col min="3" max="3" width="2.26953125" style="45" customWidth="1"/>
    <col min="4" max="4" width="14.26953125" style="45" customWidth="1"/>
    <col min="5" max="5" width="2.26953125" style="45" customWidth="1"/>
    <col min="6" max="6" width="14.26953125" style="45" customWidth="1"/>
    <col min="7" max="7" width="2.26953125" style="45" customWidth="1"/>
    <col min="8" max="8" width="14.26953125" style="45" customWidth="1"/>
    <col min="9" max="16384" width="11.453125" style="45"/>
  </cols>
  <sheetData>
    <row r="1" spans="2:8" ht="8.25" customHeight="1" x14ac:dyDescent="0.35"/>
    <row r="3" spans="2:8" x14ac:dyDescent="0.35">
      <c r="B3" s="1" t="s">
        <v>0</v>
      </c>
      <c r="C3" s="4"/>
      <c r="D3" s="2"/>
      <c r="E3" s="4"/>
      <c r="F3" s="2"/>
      <c r="G3" s="4"/>
      <c r="H3" s="4"/>
    </row>
    <row r="4" spans="2:8" x14ac:dyDescent="0.35">
      <c r="B4" s="43" t="s">
        <v>26</v>
      </c>
      <c r="C4" s="4"/>
      <c r="D4" s="2"/>
      <c r="E4" s="4"/>
      <c r="F4" s="2"/>
      <c r="G4" s="4"/>
      <c r="H4" s="4"/>
    </row>
    <row r="5" spans="2:8" ht="15" thickBot="1" x14ac:dyDescent="0.4">
      <c r="B5" s="43"/>
      <c r="C5" s="2"/>
      <c r="D5" s="2"/>
      <c r="E5" s="2"/>
      <c r="F5" s="2"/>
      <c r="G5" s="2"/>
      <c r="H5" s="4"/>
    </row>
    <row r="6" spans="2:8" ht="29.5" thickBot="1" x14ac:dyDescent="0.4">
      <c r="B6" s="44" t="s">
        <v>1</v>
      </c>
      <c r="C6" s="4"/>
      <c r="D6" s="46" t="s">
        <v>27</v>
      </c>
      <c r="E6" s="4"/>
      <c r="F6" s="46" t="s">
        <v>28</v>
      </c>
      <c r="G6" s="4"/>
      <c r="H6" s="46" t="s">
        <v>29</v>
      </c>
    </row>
    <row r="7" spans="2:8" ht="15" thickBot="1" x14ac:dyDescent="0.4">
      <c r="B7" s="4"/>
      <c r="C7" s="4"/>
      <c r="D7" s="4"/>
      <c r="E7" s="4"/>
      <c r="F7" s="4"/>
      <c r="G7" s="4"/>
      <c r="H7" s="4"/>
    </row>
    <row r="8" spans="2:8" x14ac:dyDescent="0.35">
      <c r="B8" s="3" t="s">
        <v>2</v>
      </c>
      <c r="C8" s="4"/>
      <c r="D8" s="5">
        <v>254780.31955999997</v>
      </c>
      <c r="E8" s="4"/>
      <c r="F8" s="5">
        <v>177244.41712</v>
      </c>
      <c r="G8" s="4"/>
      <c r="H8" s="6">
        <f>+F8-D8</f>
        <v>-77535.902439999976</v>
      </c>
    </row>
    <row r="9" spans="2:8" x14ac:dyDescent="0.35">
      <c r="B9" s="7" t="s">
        <v>3</v>
      </c>
      <c r="C9" s="4"/>
      <c r="D9" s="8">
        <v>-15675.579999999998</v>
      </c>
      <c r="E9" s="4"/>
      <c r="F9" s="8">
        <v>-12860.02738</v>
      </c>
      <c r="G9" s="4"/>
      <c r="H9" s="8">
        <f t="shared" ref="H9:H14" si="0">+F9-D9</f>
        <v>2815.5526199999986</v>
      </c>
    </row>
    <row r="10" spans="2:8" x14ac:dyDescent="0.35">
      <c r="B10" s="9" t="s">
        <v>4</v>
      </c>
      <c r="C10" s="4"/>
      <c r="D10" s="10">
        <v>3375</v>
      </c>
      <c r="E10" s="4"/>
      <c r="F10" s="10">
        <v>13070.433069999999</v>
      </c>
      <c r="G10" s="4"/>
      <c r="H10" s="10">
        <f t="shared" si="0"/>
        <v>9695.4330699999991</v>
      </c>
    </row>
    <row r="11" spans="2:8" x14ac:dyDescent="0.35">
      <c r="B11" s="11" t="s">
        <v>5</v>
      </c>
      <c r="C11" s="4"/>
      <c r="D11" s="12">
        <f>+D8+D9+D10</f>
        <v>242479.73955999999</v>
      </c>
      <c r="E11" s="4"/>
      <c r="F11" s="12">
        <f>+F8+F9+F10</f>
        <v>177454.82281000001</v>
      </c>
      <c r="G11" s="4"/>
      <c r="H11" s="12">
        <f t="shared" si="0"/>
        <v>-65024.916749999975</v>
      </c>
    </row>
    <row r="12" spans="2:8" x14ac:dyDescent="0.35">
      <c r="B12" s="7" t="s">
        <v>24</v>
      </c>
      <c r="C12" s="1"/>
      <c r="D12" s="13">
        <v>18117.20433</v>
      </c>
      <c r="E12" s="1"/>
      <c r="F12" s="13">
        <v>20926.87516</v>
      </c>
      <c r="G12" s="1"/>
      <c r="H12" s="13">
        <f t="shared" si="0"/>
        <v>2809.6708299999991</v>
      </c>
    </row>
    <row r="13" spans="2:8" x14ac:dyDescent="0.35">
      <c r="B13" s="9" t="s">
        <v>6</v>
      </c>
      <c r="C13" s="1"/>
      <c r="D13" s="14">
        <v>3936.9169200000001</v>
      </c>
      <c r="E13" s="1"/>
      <c r="F13" s="14">
        <v>3932.2869000000001</v>
      </c>
      <c r="G13" s="1"/>
      <c r="H13" s="14">
        <f t="shared" si="0"/>
        <v>-4.6300200000000586</v>
      </c>
    </row>
    <row r="14" spans="2:8" ht="15" thickBot="1" x14ac:dyDescent="0.4">
      <c r="B14" s="15" t="s">
        <v>7</v>
      </c>
      <c r="C14" s="4"/>
      <c r="D14" s="16">
        <f>+D11+D12+D13</f>
        <v>264533.86080999998</v>
      </c>
      <c r="E14" s="4"/>
      <c r="F14" s="16">
        <f>+F11+F12+F13</f>
        <v>202313.98487000001</v>
      </c>
      <c r="G14" s="4"/>
      <c r="H14" s="16">
        <f t="shared" si="0"/>
        <v>-62219.875939999969</v>
      </c>
    </row>
    <row r="15" spans="2:8" ht="15" thickBot="1" x14ac:dyDescent="0.4">
      <c r="B15" s="21"/>
      <c r="C15" s="4"/>
      <c r="D15" s="22"/>
      <c r="E15" s="4"/>
      <c r="F15" s="22"/>
      <c r="G15" s="4"/>
      <c r="H15" s="22"/>
    </row>
    <row r="16" spans="2:8" x14ac:dyDescent="0.35">
      <c r="B16" s="3" t="s">
        <v>8</v>
      </c>
      <c r="C16" s="4"/>
      <c r="D16" s="5">
        <v>-19724.02823</v>
      </c>
      <c r="E16" s="4"/>
      <c r="F16" s="5">
        <v>-18608.613630000003</v>
      </c>
      <c r="G16" s="4"/>
      <c r="H16" s="6">
        <f t="shared" ref="H16:H21" si="1">+F16-D16</f>
        <v>1115.4145999999964</v>
      </c>
    </row>
    <row r="17" spans="2:10" x14ac:dyDescent="0.35">
      <c r="B17" s="7" t="s">
        <v>9</v>
      </c>
      <c r="C17" s="4"/>
      <c r="D17" s="13">
        <v>-23808.198640000002</v>
      </c>
      <c r="E17" s="4"/>
      <c r="F17" s="13">
        <v>-21114.026839999999</v>
      </c>
      <c r="G17" s="4"/>
      <c r="H17" s="8">
        <f t="shared" si="1"/>
        <v>2694.1718000000037</v>
      </c>
    </row>
    <row r="18" spans="2:10" x14ac:dyDescent="0.35">
      <c r="B18" s="17" t="s">
        <v>10</v>
      </c>
      <c r="C18" s="4"/>
      <c r="D18" s="18">
        <v>-282213.13348000002</v>
      </c>
      <c r="E18" s="4"/>
      <c r="F18" s="18">
        <v>-274921.24034999998</v>
      </c>
      <c r="G18" s="4"/>
      <c r="H18" s="10">
        <f t="shared" si="1"/>
        <v>7291.8931300000404</v>
      </c>
      <c r="J18" s="47"/>
    </row>
    <row r="19" spans="2:10" x14ac:dyDescent="0.35">
      <c r="B19" s="7" t="s">
        <v>11</v>
      </c>
      <c r="C19" s="4"/>
      <c r="D19" s="13">
        <v>-98105.309710000001</v>
      </c>
      <c r="E19" s="4"/>
      <c r="F19" s="13">
        <v>-88880.803880000007</v>
      </c>
      <c r="G19" s="4"/>
      <c r="H19" s="8">
        <f t="shared" si="1"/>
        <v>9224.5058299999946</v>
      </c>
    </row>
    <row r="20" spans="2:10" x14ac:dyDescent="0.35">
      <c r="B20" s="7" t="s">
        <v>23</v>
      </c>
      <c r="C20" s="4"/>
      <c r="D20" s="13">
        <v>-447.14152000000001</v>
      </c>
      <c r="E20" s="4"/>
      <c r="F20" s="13">
        <v>-810.33510000000001</v>
      </c>
      <c r="G20" s="4"/>
      <c r="H20" s="8">
        <f t="shared" si="1"/>
        <v>-363.19358</v>
      </c>
    </row>
    <row r="21" spans="2:10" ht="15" thickBot="1" x14ac:dyDescent="0.4">
      <c r="B21" s="19" t="s">
        <v>12</v>
      </c>
      <c r="C21" s="4"/>
      <c r="D21" s="20">
        <f>+D16+D17+D18+D19+D20</f>
        <v>-424297.81158000004</v>
      </c>
      <c r="E21" s="4"/>
      <c r="F21" s="20">
        <f>+F16+F17+F18+F19+F20</f>
        <v>-404335.01980000001</v>
      </c>
      <c r="G21" s="4"/>
      <c r="H21" s="20">
        <f t="shared" si="1"/>
        <v>19962.791780000029</v>
      </c>
    </row>
    <row r="22" spans="2:10" ht="15" thickBot="1" x14ac:dyDescent="0.4">
      <c r="B22" s="21"/>
      <c r="C22" s="4"/>
      <c r="D22" s="22"/>
      <c r="E22" s="4"/>
      <c r="F22" s="22"/>
      <c r="G22" s="4"/>
      <c r="H22" s="22"/>
    </row>
    <row r="23" spans="2:10" ht="15" thickBot="1" x14ac:dyDescent="0.4">
      <c r="B23" s="23" t="s">
        <v>13</v>
      </c>
      <c r="C23" s="4"/>
      <c r="D23" s="24">
        <f>+D14+D21</f>
        <v>-159763.95077000005</v>
      </c>
      <c r="E23" s="4"/>
      <c r="F23" s="24">
        <f>+F14+F21</f>
        <v>-202021.03492999999</v>
      </c>
      <c r="G23" s="4"/>
      <c r="H23" s="24">
        <f>+F23-D23</f>
        <v>-42257.08415999994</v>
      </c>
    </row>
    <row r="24" spans="2:10" x14ac:dyDescent="0.35">
      <c r="B24" s="21"/>
      <c r="C24" s="4"/>
      <c r="D24" s="22"/>
      <c r="E24" s="4"/>
      <c r="F24" s="22"/>
      <c r="G24" s="4"/>
      <c r="H24" s="22"/>
    </row>
    <row r="25" spans="2:10" ht="15" thickBot="1" x14ac:dyDescent="0.4">
      <c r="B25" s="19" t="s">
        <v>14</v>
      </c>
      <c r="C25" s="4"/>
      <c r="D25" s="20">
        <v>-15962.712490000005</v>
      </c>
      <c r="E25" s="4"/>
      <c r="F25" s="20">
        <v>-14242.644030000003</v>
      </c>
      <c r="G25" s="4"/>
      <c r="H25" s="20">
        <f>+F25-D25</f>
        <v>1720.0684600000022</v>
      </c>
    </row>
    <row r="26" spans="2:10" ht="15" thickBot="1" x14ac:dyDescent="0.4">
      <c r="B26" s="25"/>
      <c r="C26" s="4"/>
      <c r="D26" s="22"/>
      <c r="E26" s="4"/>
      <c r="F26" s="22"/>
      <c r="G26" s="4"/>
      <c r="H26" s="22"/>
    </row>
    <row r="27" spans="2:10" ht="15" thickBot="1" x14ac:dyDescent="0.4">
      <c r="B27" s="26" t="s">
        <v>15</v>
      </c>
      <c r="C27" s="4"/>
      <c r="D27" s="27">
        <f>+D23+D25</f>
        <v>-175726.66326000006</v>
      </c>
      <c r="E27" s="4"/>
      <c r="F27" s="27">
        <f>+F23+F25</f>
        <v>-216263.67895999999</v>
      </c>
      <c r="G27" s="4"/>
      <c r="H27" s="27">
        <f>+F27-D27</f>
        <v>-40537.015699999931</v>
      </c>
    </row>
    <row r="28" spans="2:10" ht="15" thickBot="1" x14ac:dyDescent="0.4">
      <c r="B28" s="21"/>
      <c r="C28" s="4"/>
      <c r="D28" s="28"/>
      <c r="E28" s="4"/>
      <c r="F28" s="28"/>
      <c r="G28" s="4"/>
      <c r="H28" s="28"/>
    </row>
    <row r="29" spans="2:10" x14ac:dyDescent="0.35">
      <c r="B29" s="29" t="s">
        <v>16</v>
      </c>
      <c r="C29" s="4"/>
      <c r="D29" s="30">
        <v>-14428.127760000003</v>
      </c>
      <c r="E29" s="4"/>
      <c r="F29" s="30">
        <v>-11366.2232</v>
      </c>
      <c r="G29" s="4"/>
      <c r="H29" s="30">
        <f t="shared" ref="H29:H30" si="2">+F29-D29</f>
        <v>3061.9045600000027</v>
      </c>
    </row>
    <row r="30" spans="2:10" ht="15" thickBot="1" x14ac:dyDescent="0.4">
      <c r="B30" s="31" t="s">
        <v>17</v>
      </c>
      <c r="C30" s="4"/>
      <c r="D30" s="32">
        <v>-7008.8517000000002</v>
      </c>
      <c r="E30" s="4"/>
      <c r="F30" s="32">
        <v>-7179.2132699999993</v>
      </c>
      <c r="G30" s="4"/>
      <c r="H30" s="32">
        <f t="shared" si="2"/>
        <v>-170.36156999999912</v>
      </c>
    </row>
    <row r="31" spans="2:10" ht="15" thickBot="1" x14ac:dyDescent="0.4">
      <c r="B31" s="25"/>
      <c r="C31" s="4"/>
      <c r="D31" s="33"/>
      <c r="E31" s="4"/>
      <c r="F31" s="33"/>
      <c r="G31" s="4"/>
      <c r="H31" s="33"/>
    </row>
    <row r="32" spans="2:10" ht="15" thickBot="1" x14ac:dyDescent="0.4">
      <c r="B32" s="34" t="s">
        <v>18</v>
      </c>
      <c r="C32" s="4"/>
      <c r="D32" s="35">
        <f>+D27+D29+D30</f>
        <v>-197163.64272000006</v>
      </c>
      <c r="E32" s="4"/>
      <c r="F32" s="35">
        <f>+F27+F29+F30</f>
        <v>-234809.11543000001</v>
      </c>
      <c r="G32" s="4"/>
      <c r="H32" s="35">
        <f>+F32-D32</f>
        <v>-37645.472709999944</v>
      </c>
    </row>
    <row r="33" spans="2:8" ht="15" thickBot="1" x14ac:dyDescent="0.4">
      <c r="B33" s="4"/>
      <c r="C33" s="4"/>
      <c r="D33" s="22"/>
      <c r="E33" s="4"/>
      <c r="F33" s="22"/>
      <c r="G33" s="4"/>
      <c r="H33" s="22"/>
    </row>
    <row r="34" spans="2:8" x14ac:dyDescent="0.35">
      <c r="B34" s="36" t="s">
        <v>19</v>
      </c>
      <c r="C34" s="4"/>
      <c r="D34" s="37">
        <v>-9015.4999800000005</v>
      </c>
      <c r="E34" s="4"/>
      <c r="F34" s="37">
        <v>-9015.5</v>
      </c>
      <c r="G34" s="4"/>
      <c r="H34" s="37">
        <f t="shared" ref="H34:H35" si="3">+F34-D34</f>
        <v>-1.9999999494757503E-5</v>
      </c>
    </row>
    <row r="35" spans="2:8" ht="15" thickBot="1" x14ac:dyDescent="0.4">
      <c r="B35" s="9" t="s">
        <v>20</v>
      </c>
      <c r="C35" s="4"/>
      <c r="D35" s="38">
        <v>-74214.600299999991</v>
      </c>
      <c r="E35" s="4"/>
      <c r="F35" s="38">
        <v>-55474.541279999998</v>
      </c>
      <c r="G35" s="4"/>
      <c r="H35" s="38">
        <f t="shared" si="3"/>
        <v>18740.059019999993</v>
      </c>
    </row>
    <row r="36" spans="2:8" ht="15" thickBot="1" x14ac:dyDescent="0.4">
      <c r="B36" s="39"/>
      <c r="C36" s="4"/>
      <c r="D36" s="40"/>
      <c r="E36" s="4"/>
      <c r="F36" s="40"/>
      <c r="G36" s="4"/>
      <c r="H36" s="40"/>
    </row>
    <row r="37" spans="2:8" ht="15" thickBot="1" x14ac:dyDescent="0.4">
      <c r="B37" s="41" t="s">
        <v>21</v>
      </c>
      <c r="C37" s="4"/>
      <c r="D37" s="42">
        <f>+D32+D34+D35</f>
        <v>-280393.74300000002</v>
      </c>
      <c r="E37" s="4"/>
      <c r="F37" s="42">
        <f>+F32+F34+F35</f>
        <v>-299299.15671000001</v>
      </c>
      <c r="G37" s="4"/>
      <c r="H37" s="42">
        <f>+F37-D37</f>
        <v>-18905.413709999993</v>
      </c>
    </row>
    <row r="38" spans="2:8" ht="15" thickBot="1" x14ac:dyDescent="0.4"/>
    <row r="39" spans="2:8" ht="15" thickBot="1" x14ac:dyDescent="0.4">
      <c r="B39" s="26" t="s">
        <v>22</v>
      </c>
      <c r="C39" s="4"/>
      <c r="D39" s="27">
        <v>-29629.837960000001</v>
      </c>
      <c r="E39" s="4"/>
      <c r="F39" s="27">
        <v>-35745.771979999998</v>
      </c>
      <c r="G39" s="4"/>
      <c r="H39" s="27">
        <f t="shared" ref="H39" si="4">+F39-D39</f>
        <v>-6115.934019999997</v>
      </c>
    </row>
  </sheetData>
  <pageMargins left="0" right="0.15748031496062992" top="0.74803149606299213" bottom="0.74803149606299213" header="0.31496062992125984" footer="0.31496062992125984"/>
  <pageSetup paperSize="9" scale="46" orientation="portrait" horizontalDpi="300" verticalDpi="300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1T</vt:lpstr>
      <vt:lpstr>2T</vt:lpstr>
      <vt:lpstr>'2T'!Área_de_impresión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Nuria</cp:lastModifiedBy>
  <cp:lastPrinted>2022-10-21T09:31:11Z</cp:lastPrinted>
  <dcterms:created xsi:type="dcterms:W3CDTF">2022-10-21T09:30:46Z</dcterms:created>
  <dcterms:modified xsi:type="dcterms:W3CDTF">2025-09-26T07:59:17Z</dcterms:modified>
</cp:coreProperties>
</file>